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05" windowWidth="9405" windowHeight="54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" i="1"/>
  <c r="B7"/>
  <c r="B8"/>
  <c r="B9"/>
  <c r="B10"/>
  <c r="B11"/>
  <c r="B12"/>
  <c r="B13"/>
  <c r="B14"/>
  <c r="B15"/>
  <c r="B16"/>
  <c r="B17"/>
  <c r="B18"/>
  <c r="B5"/>
  <c r="C74"/>
  <c r="L74"/>
  <c r="M74"/>
  <c r="D71"/>
  <c r="N71"/>
  <c r="K71"/>
  <c r="J71"/>
  <c r="I71"/>
  <c r="H71"/>
  <c r="G71"/>
  <c r="F71"/>
  <c r="A65"/>
  <c r="C72"/>
  <c r="M72"/>
  <c r="L72"/>
  <c r="C75"/>
  <c r="C76"/>
  <c r="L75"/>
  <c r="M75"/>
  <c r="L76"/>
  <c r="M76"/>
  <c r="C81"/>
  <c r="D81"/>
  <c r="E81"/>
  <c r="F81"/>
  <c r="G81"/>
  <c r="H81"/>
  <c r="I81"/>
  <c r="J81"/>
  <c r="K81"/>
  <c r="L81"/>
  <c r="M81"/>
  <c r="N81"/>
  <c r="O81"/>
  <c r="P81"/>
  <c r="B82"/>
  <c r="C82"/>
  <c r="D82"/>
  <c r="E82"/>
  <c r="F82"/>
  <c r="G82"/>
  <c r="H82"/>
  <c r="I82"/>
  <c r="J82"/>
  <c r="K82"/>
  <c r="L82"/>
  <c r="M82"/>
  <c r="N82"/>
  <c r="O82"/>
  <c r="P82"/>
  <c r="C83"/>
  <c r="D83"/>
  <c r="E83"/>
  <c r="F83"/>
  <c r="G83"/>
  <c r="H83"/>
  <c r="I83"/>
  <c r="J83"/>
  <c r="K83"/>
  <c r="L83"/>
  <c r="M83"/>
  <c r="N83"/>
  <c r="O83"/>
  <c r="P83"/>
  <c r="C84"/>
  <c r="D84"/>
  <c r="E84"/>
  <c r="F84"/>
  <c r="G84"/>
  <c r="H84"/>
  <c r="I84"/>
  <c r="J84"/>
  <c r="K84"/>
  <c r="L84"/>
  <c r="M84"/>
  <c r="N84"/>
  <c r="O84"/>
  <c r="P84"/>
  <c r="A81"/>
  <c r="A82"/>
  <c r="A83"/>
  <c r="A84"/>
  <c r="A85"/>
  <c r="C61"/>
  <c r="H61"/>
  <c r="M61"/>
  <c r="R61"/>
  <c r="B62"/>
  <c r="C62"/>
  <c r="H62"/>
  <c r="M62"/>
  <c r="R62"/>
  <c r="C63"/>
  <c r="H63"/>
  <c r="M63"/>
  <c r="R63"/>
  <c r="C64"/>
  <c r="H64"/>
  <c r="M64"/>
  <c r="R64"/>
  <c r="A61"/>
  <c r="A62"/>
  <c r="A63"/>
  <c r="A64"/>
  <c r="C33"/>
  <c r="H33"/>
  <c r="M33"/>
  <c r="R33"/>
  <c r="C34"/>
  <c r="H34"/>
  <c r="M34"/>
  <c r="R34"/>
  <c r="C35"/>
  <c r="H35"/>
  <c r="M35"/>
  <c r="R35"/>
  <c r="H15"/>
  <c r="M15"/>
  <c r="R15"/>
  <c r="W15"/>
  <c r="H16"/>
  <c r="M16"/>
  <c r="R16"/>
  <c r="W16"/>
  <c r="H17"/>
  <c r="M17"/>
  <c r="R17"/>
  <c r="W17"/>
  <c r="B33"/>
  <c r="A33"/>
  <c r="A34"/>
  <c r="A35"/>
  <c r="A36"/>
  <c r="C73"/>
  <c r="D19"/>
  <c r="E15"/>
  <c r="R52"/>
  <c r="R53"/>
  <c r="R54"/>
  <c r="R55"/>
  <c r="R56"/>
  <c r="R57"/>
  <c r="R58"/>
  <c r="R59"/>
  <c r="R60"/>
  <c r="R65"/>
  <c r="R51"/>
  <c r="L73"/>
  <c r="M73"/>
  <c r="A80"/>
  <c r="A79"/>
  <c r="A78"/>
  <c r="A77"/>
  <c r="A76"/>
  <c r="A75"/>
  <c r="A74"/>
  <c r="A73"/>
  <c r="A72"/>
  <c r="A71"/>
  <c r="A60"/>
  <c r="A59"/>
  <c r="A58"/>
  <c r="A57"/>
  <c r="A56"/>
  <c r="A55"/>
  <c r="A54"/>
  <c r="A53"/>
  <c r="A52"/>
  <c r="A51"/>
  <c r="A32"/>
  <c r="A31"/>
  <c r="A30"/>
  <c r="A29"/>
  <c r="A28"/>
  <c r="A27"/>
  <c r="A26"/>
  <c r="A25"/>
  <c r="A24"/>
  <c r="A23"/>
  <c r="A22"/>
  <c r="C85"/>
  <c r="D85"/>
  <c r="E85"/>
  <c r="F85"/>
  <c r="G85"/>
  <c r="H85"/>
  <c r="I85"/>
  <c r="J85"/>
  <c r="K85"/>
  <c r="L85"/>
  <c r="M85"/>
  <c r="N85"/>
  <c r="O85"/>
  <c r="P85"/>
  <c r="C65"/>
  <c r="H65"/>
  <c r="M65"/>
  <c r="C53"/>
  <c r="H53"/>
  <c r="M53"/>
  <c r="C54"/>
  <c r="H54"/>
  <c r="M54"/>
  <c r="C55"/>
  <c r="H55"/>
  <c r="M55"/>
  <c r="C56"/>
  <c r="H56"/>
  <c r="M56"/>
  <c r="C57"/>
  <c r="H57"/>
  <c r="M57"/>
  <c r="C58"/>
  <c r="H58"/>
  <c r="M58"/>
  <c r="C59"/>
  <c r="H59"/>
  <c r="M59"/>
  <c r="C60"/>
  <c r="H60"/>
  <c r="M60"/>
  <c r="P72"/>
  <c r="P73"/>
  <c r="P74"/>
  <c r="P75"/>
  <c r="P76"/>
  <c r="P77"/>
  <c r="P78"/>
  <c r="P79"/>
  <c r="P80"/>
  <c r="P71"/>
  <c r="C36"/>
  <c r="H36"/>
  <c r="M36"/>
  <c r="R36"/>
  <c r="C26"/>
  <c r="H26"/>
  <c r="M26"/>
  <c r="R26"/>
  <c r="C27"/>
  <c r="H27"/>
  <c r="M27"/>
  <c r="R27"/>
  <c r="C28"/>
  <c r="H28"/>
  <c r="M28"/>
  <c r="R28"/>
  <c r="C29"/>
  <c r="H29"/>
  <c r="M29"/>
  <c r="R29"/>
  <c r="C30"/>
  <c r="H30"/>
  <c r="M30"/>
  <c r="R30"/>
  <c r="C31"/>
  <c r="H31"/>
  <c r="M31"/>
  <c r="R31"/>
  <c r="C32"/>
  <c r="H32"/>
  <c r="B81"/>
  <c r="M32"/>
  <c r="R32"/>
  <c r="B34"/>
  <c r="B84"/>
  <c r="R23"/>
  <c r="R24"/>
  <c r="R25"/>
  <c r="R22"/>
  <c r="W6"/>
  <c r="W7"/>
  <c r="W8"/>
  <c r="W9"/>
  <c r="W10"/>
  <c r="W11"/>
  <c r="W12"/>
  <c r="W13"/>
  <c r="W14"/>
  <c r="W18"/>
  <c r="W5"/>
  <c r="W4"/>
  <c r="A48"/>
  <c r="S37"/>
  <c r="T33"/>
  <c r="T24"/>
  <c r="T23"/>
  <c r="U22"/>
  <c r="U23"/>
  <c r="U24"/>
  <c r="U25"/>
  <c r="U26"/>
  <c r="U27"/>
  <c r="U28"/>
  <c r="U29"/>
  <c r="U30"/>
  <c r="U31"/>
  <c r="U32"/>
  <c r="U33"/>
  <c r="U34"/>
  <c r="U35"/>
  <c r="U36"/>
  <c r="T22"/>
  <c r="J72"/>
  <c r="J73"/>
  <c r="J74"/>
  <c r="J75"/>
  <c r="J76"/>
  <c r="J77"/>
  <c r="J78"/>
  <c r="J79"/>
  <c r="J80"/>
  <c r="D74"/>
  <c r="E74"/>
  <c r="F74"/>
  <c r="G74"/>
  <c r="H74"/>
  <c r="I74"/>
  <c r="K74"/>
  <c r="N74"/>
  <c r="O74"/>
  <c r="D75"/>
  <c r="E75"/>
  <c r="F75"/>
  <c r="G75"/>
  <c r="H75"/>
  <c r="I75"/>
  <c r="K75"/>
  <c r="N75"/>
  <c r="O75"/>
  <c r="D76"/>
  <c r="E76"/>
  <c r="F76"/>
  <c r="G76"/>
  <c r="H76"/>
  <c r="I76"/>
  <c r="K76"/>
  <c r="N76"/>
  <c r="O76"/>
  <c r="C77"/>
  <c r="D77"/>
  <c r="E77"/>
  <c r="F77"/>
  <c r="G77"/>
  <c r="H77"/>
  <c r="I77"/>
  <c r="K77"/>
  <c r="L77"/>
  <c r="M77"/>
  <c r="N77"/>
  <c r="O77"/>
  <c r="C78"/>
  <c r="D78"/>
  <c r="E78"/>
  <c r="F78"/>
  <c r="G78"/>
  <c r="H78"/>
  <c r="I78"/>
  <c r="K78"/>
  <c r="L78"/>
  <c r="M78"/>
  <c r="N78"/>
  <c r="O78"/>
  <c r="C79"/>
  <c r="D79"/>
  <c r="E79"/>
  <c r="F79"/>
  <c r="G79"/>
  <c r="H79"/>
  <c r="I79"/>
  <c r="K79"/>
  <c r="L79"/>
  <c r="M79"/>
  <c r="N79"/>
  <c r="O79"/>
  <c r="C80"/>
  <c r="D80"/>
  <c r="E80"/>
  <c r="F80"/>
  <c r="G80"/>
  <c r="H80"/>
  <c r="I80"/>
  <c r="K80"/>
  <c r="L80"/>
  <c r="M80"/>
  <c r="N80"/>
  <c r="O80"/>
  <c r="C25"/>
  <c r="H25"/>
  <c r="H7"/>
  <c r="M7"/>
  <c r="R7"/>
  <c r="M25"/>
  <c r="H8"/>
  <c r="M8"/>
  <c r="R8"/>
  <c r="H9"/>
  <c r="M9"/>
  <c r="R9"/>
  <c r="H10"/>
  <c r="M10"/>
  <c r="R10"/>
  <c r="H11"/>
  <c r="M11"/>
  <c r="R11"/>
  <c r="H12"/>
  <c r="M12"/>
  <c r="R12"/>
  <c r="H13"/>
  <c r="M13"/>
  <c r="R13"/>
  <c r="H14"/>
  <c r="M14"/>
  <c r="R14"/>
  <c r="H18"/>
  <c r="M18"/>
  <c r="R18"/>
  <c r="N72"/>
  <c r="O72"/>
  <c r="N73"/>
  <c r="O73"/>
  <c r="S66"/>
  <c r="T61"/>
  <c r="U51"/>
  <c r="U52"/>
  <c r="U53"/>
  <c r="U54"/>
  <c r="U55"/>
  <c r="U56"/>
  <c r="U57"/>
  <c r="U58"/>
  <c r="U59"/>
  <c r="U60"/>
  <c r="U61"/>
  <c r="U62"/>
  <c r="U63"/>
  <c r="U64"/>
  <c r="U65"/>
  <c r="X19"/>
  <c r="Y15"/>
  <c r="Z4"/>
  <c r="Z5"/>
  <c r="Z6"/>
  <c r="Z7"/>
  <c r="Z8"/>
  <c r="Z9"/>
  <c r="Z10"/>
  <c r="Z11"/>
  <c r="Z12"/>
  <c r="Z13"/>
  <c r="Z14"/>
  <c r="Z15"/>
  <c r="Z16"/>
  <c r="Z17"/>
  <c r="Z18"/>
  <c r="Y4"/>
  <c r="D72"/>
  <c r="O71"/>
  <c r="I72"/>
  <c r="I73"/>
  <c r="M24"/>
  <c r="M23"/>
  <c r="M22"/>
  <c r="N37"/>
  <c r="O33"/>
  <c r="P22"/>
  <c r="P23"/>
  <c r="P24"/>
  <c r="P25"/>
  <c r="P26"/>
  <c r="P27"/>
  <c r="P28"/>
  <c r="P29"/>
  <c r="P30"/>
  <c r="P31"/>
  <c r="P32"/>
  <c r="P33"/>
  <c r="P34"/>
  <c r="P35"/>
  <c r="P36"/>
  <c r="O22"/>
  <c r="M52"/>
  <c r="M51"/>
  <c r="N66"/>
  <c r="O61"/>
  <c r="P51"/>
  <c r="P52"/>
  <c r="P53"/>
  <c r="P54"/>
  <c r="P55"/>
  <c r="P56"/>
  <c r="P57"/>
  <c r="P58"/>
  <c r="P59"/>
  <c r="P60"/>
  <c r="P61"/>
  <c r="P62"/>
  <c r="P63"/>
  <c r="P64"/>
  <c r="P65"/>
  <c r="O51"/>
  <c r="I37"/>
  <c r="J33"/>
  <c r="N19"/>
  <c r="O15"/>
  <c r="I66"/>
  <c r="J61"/>
  <c r="E7"/>
  <c r="D37"/>
  <c r="E33"/>
  <c r="F22"/>
  <c r="F23"/>
  <c r="F24"/>
  <c r="F25"/>
  <c r="F26"/>
  <c r="F27"/>
  <c r="F28"/>
  <c r="F29"/>
  <c r="F30"/>
  <c r="F31"/>
  <c r="F32"/>
  <c r="F33"/>
  <c r="F34"/>
  <c r="F35"/>
  <c r="F36"/>
  <c r="K22"/>
  <c r="K23"/>
  <c r="K24"/>
  <c r="K25"/>
  <c r="K26"/>
  <c r="K27"/>
  <c r="K28"/>
  <c r="K29"/>
  <c r="K30"/>
  <c r="K31"/>
  <c r="K32"/>
  <c r="K33"/>
  <c r="K34"/>
  <c r="K35"/>
  <c r="K36"/>
  <c r="J22"/>
  <c r="L22"/>
  <c r="D66"/>
  <c r="E61"/>
  <c r="F51"/>
  <c r="F52"/>
  <c r="F53"/>
  <c r="F54"/>
  <c r="F55"/>
  <c r="F56"/>
  <c r="F57"/>
  <c r="F58"/>
  <c r="F59"/>
  <c r="F60"/>
  <c r="F61"/>
  <c r="F62"/>
  <c r="F63"/>
  <c r="F64"/>
  <c r="F65"/>
  <c r="E51"/>
  <c r="G51"/>
  <c r="K51"/>
  <c r="K52"/>
  <c r="K53"/>
  <c r="K54"/>
  <c r="K55"/>
  <c r="K56"/>
  <c r="K57"/>
  <c r="K58"/>
  <c r="K59"/>
  <c r="K60"/>
  <c r="K61"/>
  <c r="K62"/>
  <c r="K63"/>
  <c r="K64"/>
  <c r="K65"/>
  <c r="J52"/>
  <c r="J51"/>
  <c r="L51"/>
  <c r="L52"/>
  <c r="I19"/>
  <c r="J15"/>
  <c r="K4"/>
  <c r="K5"/>
  <c r="K6"/>
  <c r="K7"/>
  <c r="K8"/>
  <c r="K9"/>
  <c r="K10"/>
  <c r="K11"/>
  <c r="K12"/>
  <c r="K13"/>
  <c r="K14"/>
  <c r="K15"/>
  <c r="K16"/>
  <c r="K17"/>
  <c r="K18"/>
  <c r="P4"/>
  <c r="P5"/>
  <c r="P6"/>
  <c r="P7"/>
  <c r="P8"/>
  <c r="P9"/>
  <c r="P10"/>
  <c r="P11"/>
  <c r="P12"/>
  <c r="P13"/>
  <c r="P14"/>
  <c r="P15"/>
  <c r="P16"/>
  <c r="P17"/>
  <c r="P18"/>
  <c r="O6"/>
  <c r="O5"/>
  <c r="O4"/>
  <c r="Q4"/>
  <c r="S19"/>
  <c r="B19"/>
  <c r="U4"/>
  <c r="U5"/>
  <c r="U6"/>
  <c r="U7"/>
  <c r="U8"/>
  <c r="U9"/>
  <c r="U10"/>
  <c r="U11"/>
  <c r="U12"/>
  <c r="U13"/>
  <c r="U14"/>
  <c r="U15"/>
  <c r="U16"/>
  <c r="U17"/>
  <c r="U18"/>
  <c r="F4"/>
  <c r="F5"/>
  <c r="F6"/>
  <c r="F7"/>
  <c r="F8"/>
  <c r="F9"/>
  <c r="F10"/>
  <c r="F11"/>
  <c r="F12"/>
  <c r="F13"/>
  <c r="F14"/>
  <c r="F15"/>
  <c r="F16"/>
  <c r="F17"/>
  <c r="F18"/>
  <c r="E6"/>
  <c r="E5"/>
  <c r="E4"/>
  <c r="G4"/>
  <c r="E72"/>
  <c r="E73"/>
  <c r="E86"/>
  <c r="E71"/>
  <c r="L86"/>
  <c r="N86"/>
  <c r="F72"/>
  <c r="G72"/>
  <c r="H72"/>
  <c r="K72"/>
  <c r="D73"/>
  <c r="F73"/>
  <c r="G73"/>
  <c r="H73"/>
  <c r="K73"/>
  <c r="D86"/>
  <c r="F86"/>
  <c r="G86"/>
  <c r="H86"/>
  <c r="K86"/>
  <c r="M86"/>
  <c r="H66"/>
  <c r="H52"/>
  <c r="H51"/>
  <c r="C66"/>
  <c r="C52"/>
  <c r="C51"/>
  <c r="H37"/>
  <c r="H23"/>
  <c r="H24"/>
  <c r="H22"/>
  <c r="C23"/>
  <c r="C24"/>
  <c r="C37"/>
  <c r="C22"/>
  <c r="R19"/>
  <c r="M19"/>
  <c r="H19"/>
  <c r="R5"/>
  <c r="R6"/>
  <c r="R4"/>
  <c r="M5"/>
  <c r="M6"/>
  <c r="M4"/>
  <c r="H5"/>
  <c r="H6"/>
  <c r="H4"/>
  <c r="A68"/>
  <c r="M66"/>
  <c r="M37"/>
  <c r="I86"/>
  <c r="Q22"/>
  <c r="Q51"/>
  <c r="J24"/>
  <c r="J86"/>
  <c r="J25"/>
  <c r="E25"/>
  <c r="Y18"/>
  <c r="T18"/>
  <c r="O18"/>
  <c r="J18"/>
  <c r="E18"/>
  <c r="Y14"/>
  <c r="T14"/>
  <c r="O14"/>
  <c r="J14"/>
  <c r="E14"/>
  <c r="Y13"/>
  <c r="T13"/>
  <c r="O13"/>
  <c r="J13"/>
  <c r="E13"/>
  <c r="Y12"/>
  <c r="T12"/>
  <c r="O12"/>
  <c r="J12"/>
  <c r="E12"/>
  <c r="Y11"/>
  <c r="T11"/>
  <c r="O11"/>
  <c r="J11"/>
  <c r="E11"/>
  <c r="Y10"/>
  <c r="T10"/>
  <c r="O10"/>
  <c r="J10"/>
  <c r="E10"/>
  <c r="Y9"/>
  <c r="T9"/>
  <c r="O9"/>
  <c r="J9"/>
  <c r="E9"/>
  <c r="Y8"/>
  <c r="T8"/>
  <c r="O8"/>
  <c r="J8"/>
  <c r="E8"/>
  <c r="O25"/>
  <c r="O7"/>
  <c r="AA4"/>
  <c r="W19"/>
  <c r="P86"/>
  <c r="T65"/>
  <c r="O65"/>
  <c r="J65"/>
  <c r="E65"/>
  <c r="T60"/>
  <c r="O60"/>
  <c r="J60"/>
  <c r="E60"/>
  <c r="T59"/>
  <c r="O59"/>
  <c r="J59"/>
  <c r="E59"/>
  <c r="T58"/>
  <c r="O58"/>
  <c r="J58"/>
  <c r="E58"/>
  <c r="T57"/>
  <c r="O57"/>
  <c r="J57"/>
  <c r="E57"/>
  <c r="T56"/>
  <c r="O56"/>
  <c r="J56"/>
  <c r="E56"/>
  <c r="T55"/>
  <c r="O55"/>
  <c r="J55"/>
  <c r="E55"/>
  <c r="T54"/>
  <c r="O54"/>
  <c r="J54"/>
  <c r="E54"/>
  <c r="T36"/>
  <c r="O36"/>
  <c r="J36"/>
  <c r="E36"/>
  <c r="R37"/>
  <c r="T32"/>
  <c r="O32"/>
  <c r="J32"/>
  <c r="E32"/>
  <c r="T31"/>
  <c r="O31"/>
  <c r="J31"/>
  <c r="E31"/>
  <c r="T30"/>
  <c r="O30"/>
  <c r="J30"/>
  <c r="E30"/>
  <c r="T29"/>
  <c r="O29"/>
  <c r="J29"/>
  <c r="E29"/>
  <c r="T28"/>
  <c r="O28"/>
  <c r="J28"/>
  <c r="E28"/>
  <c r="T27"/>
  <c r="O27"/>
  <c r="J27"/>
  <c r="E27"/>
  <c r="V22"/>
  <c r="V23"/>
  <c r="V24"/>
  <c r="B64"/>
  <c r="B63"/>
  <c r="B61"/>
  <c r="B83"/>
  <c r="T64"/>
  <c r="O64"/>
  <c r="J64"/>
  <c r="E64"/>
  <c r="T63"/>
  <c r="O63"/>
  <c r="J63"/>
  <c r="E63"/>
  <c r="T62"/>
  <c r="O62"/>
  <c r="J62"/>
  <c r="E62"/>
  <c r="T35"/>
  <c r="O35"/>
  <c r="J35"/>
  <c r="E35"/>
  <c r="T34"/>
  <c r="O34"/>
  <c r="J34"/>
  <c r="E34"/>
  <c r="Y17"/>
  <c r="T17"/>
  <c r="O17"/>
  <c r="J17"/>
  <c r="E17"/>
  <c r="Y16"/>
  <c r="T16"/>
  <c r="O16"/>
  <c r="J16"/>
  <c r="E16"/>
  <c r="B51"/>
  <c r="B71"/>
  <c r="B22"/>
  <c r="B53"/>
  <c r="B73"/>
  <c r="B24"/>
  <c r="B52"/>
  <c r="B23"/>
  <c r="B72"/>
  <c r="B54"/>
  <c r="B25"/>
  <c r="B74"/>
  <c r="B35"/>
  <c r="B32"/>
  <c r="B31"/>
  <c r="B60"/>
  <c r="B80"/>
  <c r="B30"/>
  <c r="B59"/>
  <c r="B79"/>
  <c r="B29"/>
  <c r="B58"/>
  <c r="B78"/>
  <c r="B28"/>
  <c r="B57"/>
  <c r="B77"/>
  <c r="B27"/>
  <c r="B56"/>
  <c r="B76"/>
  <c r="B26"/>
  <c r="B55"/>
  <c r="B75"/>
  <c r="B36"/>
  <c r="B65"/>
  <c r="B85"/>
  <c r="E52"/>
  <c r="G52"/>
  <c r="T25"/>
  <c r="V25"/>
  <c r="O23"/>
  <c r="Q23"/>
  <c r="Y5"/>
  <c r="AA5"/>
  <c r="C86"/>
  <c r="T5"/>
  <c r="O53"/>
  <c r="T26"/>
  <c r="T37"/>
  <c r="O24"/>
  <c r="J23"/>
  <c r="L23"/>
  <c r="L24"/>
  <c r="L25"/>
  <c r="Y7"/>
  <c r="T4"/>
  <c r="V4"/>
  <c r="T6"/>
  <c r="O19"/>
  <c r="R66"/>
  <c r="T51"/>
  <c r="V51"/>
  <c r="T52"/>
  <c r="T53"/>
  <c r="O52"/>
  <c r="J53"/>
  <c r="L53"/>
  <c r="L54"/>
  <c r="L55"/>
  <c r="L56"/>
  <c r="L57"/>
  <c r="L58"/>
  <c r="L59"/>
  <c r="L60"/>
  <c r="L61"/>
  <c r="L62"/>
  <c r="L63"/>
  <c r="L64"/>
  <c r="L65"/>
  <c r="E53"/>
  <c r="Y6"/>
  <c r="Y19"/>
  <c r="E23"/>
  <c r="E22"/>
  <c r="G22"/>
  <c r="G23"/>
  <c r="G24"/>
  <c r="G25"/>
  <c r="E24"/>
  <c r="E26"/>
  <c r="J26"/>
  <c r="J37"/>
  <c r="O86"/>
  <c r="O26"/>
  <c r="V5"/>
  <c r="V6"/>
  <c r="T7"/>
  <c r="Q5"/>
  <c r="Q6"/>
  <c r="Q7"/>
  <c r="Q8"/>
  <c r="Q9"/>
  <c r="Q10"/>
  <c r="Q11"/>
  <c r="Q12"/>
  <c r="Q13"/>
  <c r="Q14"/>
  <c r="Q15"/>
  <c r="Q16"/>
  <c r="Q17"/>
  <c r="Q18"/>
  <c r="J4"/>
  <c r="L4"/>
  <c r="J5"/>
  <c r="J6"/>
  <c r="J7"/>
  <c r="L5"/>
  <c r="L6"/>
  <c r="G5"/>
  <c r="G6"/>
  <c r="G7"/>
  <c r="G8"/>
  <c r="G9"/>
  <c r="G10"/>
  <c r="G11"/>
  <c r="G12"/>
  <c r="G13"/>
  <c r="G14"/>
  <c r="G15"/>
  <c r="G16"/>
  <c r="G17"/>
  <c r="G18"/>
  <c r="E37"/>
  <c r="E19"/>
  <c r="B66"/>
  <c r="B37"/>
  <c r="B86"/>
  <c r="J19"/>
  <c r="E66"/>
  <c r="J66"/>
  <c r="O37"/>
  <c r="T66"/>
  <c r="T15"/>
  <c r="G53"/>
  <c r="G54"/>
  <c r="G55"/>
  <c r="G56"/>
  <c r="G57"/>
  <c r="G58"/>
  <c r="G59"/>
  <c r="G60"/>
  <c r="G61"/>
  <c r="G62"/>
  <c r="G63"/>
  <c r="G64"/>
  <c r="G65"/>
  <c r="V26"/>
  <c r="V27"/>
  <c r="V28"/>
  <c r="V29"/>
  <c r="V30"/>
  <c r="V31"/>
  <c r="V32"/>
  <c r="V33"/>
  <c r="V34"/>
  <c r="V35"/>
  <c r="V36"/>
  <c r="Q24"/>
  <c r="Q25"/>
  <c r="L26"/>
  <c r="L27"/>
  <c r="L28"/>
  <c r="L29"/>
  <c r="L30"/>
  <c r="L31"/>
  <c r="L32"/>
  <c r="L33"/>
  <c r="L34"/>
  <c r="L35"/>
  <c r="L36"/>
  <c r="Q26"/>
  <c r="Q27"/>
  <c r="Q28"/>
  <c r="Q29"/>
  <c r="Q30"/>
  <c r="Q31"/>
  <c r="Q32"/>
  <c r="Q33"/>
  <c r="Q34"/>
  <c r="Q35"/>
  <c r="Q36"/>
  <c r="V52"/>
  <c r="V53"/>
  <c r="V54"/>
  <c r="V55"/>
  <c r="V56"/>
  <c r="V57"/>
  <c r="V58"/>
  <c r="V59"/>
  <c r="V60"/>
  <c r="V61"/>
  <c r="V62"/>
  <c r="V63"/>
  <c r="V64"/>
  <c r="V65"/>
  <c r="Q52"/>
  <c r="Q53"/>
  <c r="Q54"/>
  <c r="Q55"/>
  <c r="Q56"/>
  <c r="Q57"/>
  <c r="Q58"/>
  <c r="Q59"/>
  <c r="Q60"/>
  <c r="Q61"/>
  <c r="Q62"/>
  <c r="Q63"/>
  <c r="Q64"/>
  <c r="Q65"/>
  <c r="O66"/>
  <c r="AA6"/>
  <c r="AA7"/>
  <c r="AA8"/>
  <c r="AA9"/>
  <c r="AA10"/>
  <c r="AA11"/>
  <c r="AA12"/>
  <c r="AA13"/>
  <c r="AA14"/>
  <c r="AA15"/>
  <c r="AA16"/>
  <c r="AA17"/>
  <c r="AA18"/>
  <c r="G26"/>
  <c r="G27"/>
  <c r="G28"/>
  <c r="G29"/>
  <c r="G30"/>
  <c r="G31"/>
  <c r="G32"/>
  <c r="G33"/>
  <c r="G34"/>
  <c r="G35"/>
  <c r="G36"/>
  <c r="V7"/>
  <c r="V8"/>
  <c r="V9"/>
  <c r="V10"/>
  <c r="V11"/>
  <c r="V12"/>
  <c r="V13"/>
  <c r="V14"/>
  <c r="L7"/>
  <c r="L8"/>
  <c r="L9"/>
  <c r="L10"/>
  <c r="L11"/>
  <c r="L12"/>
  <c r="L13"/>
  <c r="L14"/>
  <c r="L15"/>
  <c r="L16"/>
  <c r="L17"/>
  <c r="L18"/>
  <c r="V15"/>
  <c r="V16"/>
  <c r="V17"/>
  <c r="V18"/>
  <c r="T19"/>
</calcChain>
</file>

<file path=xl/sharedStrings.xml><?xml version="1.0" encoding="utf-8"?>
<sst xmlns="http://schemas.openxmlformats.org/spreadsheetml/2006/main" count="167" uniqueCount="131">
  <si>
    <t>Trieda</t>
  </si>
  <si>
    <t>Spolu</t>
  </si>
  <si>
    <t>Priemer</t>
  </si>
  <si>
    <t>pridaná hodnota (v mil. Sk)</t>
  </si>
  <si>
    <t>výnosy (v mil. Sk)</t>
  </si>
  <si>
    <t>f</t>
  </si>
  <si>
    <t>relatívna početnosť ukazovateľa (v percentách)</t>
  </si>
  <si>
    <t>k</t>
  </si>
  <si>
    <t>N</t>
  </si>
  <si>
    <t>fN</t>
  </si>
  <si>
    <t>kN</t>
  </si>
  <si>
    <t>kfN</t>
  </si>
  <si>
    <t>PH</t>
  </si>
  <si>
    <t>fPH</t>
  </si>
  <si>
    <t>kPH</t>
  </si>
  <si>
    <t>kfPH</t>
  </si>
  <si>
    <t>VYN</t>
  </si>
  <si>
    <t>fVYN</t>
  </si>
  <si>
    <t>kVYN</t>
  </si>
  <si>
    <t>kfVYN</t>
  </si>
  <si>
    <t>ZISK</t>
  </si>
  <si>
    <t>fZISK</t>
  </si>
  <si>
    <t>kZISK</t>
  </si>
  <si>
    <t>kfZISK</t>
  </si>
  <si>
    <t>VI</t>
  </si>
  <si>
    <t>fVI</t>
  </si>
  <si>
    <t>kVI</t>
  </si>
  <si>
    <t>kfVI</t>
  </si>
  <si>
    <t>ON</t>
  </si>
  <si>
    <t>fON</t>
  </si>
  <si>
    <t>kON</t>
  </si>
  <si>
    <t>kfON</t>
  </si>
  <si>
    <t>Z/VI</t>
  </si>
  <si>
    <t>Z/V</t>
  </si>
  <si>
    <t>PH/V</t>
  </si>
  <si>
    <t>ON/V</t>
  </si>
  <si>
    <t xml:space="preserve"> - 50</t>
  </si>
  <si>
    <t>podiel osobných nákladoch na výnosoch (v hal. ON na 1 Sk výnosov)</t>
  </si>
  <si>
    <t xml:space="preserve">Z/V </t>
  </si>
  <si>
    <t>ziskovosť (v hal. zisku na 1 Sk výnosov)</t>
  </si>
  <si>
    <t>podiel pridanej hodnoty na výnosoch (v hal. PH na 1 Sk výnosov)</t>
  </si>
  <si>
    <t>VYN, V</t>
  </si>
  <si>
    <t>osobné náklady (v mil. Sk)</t>
  </si>
  <si>
    <t>pVI</t>
  </si>
  <si>
    <t>pVS</t>
  </si>
  <si>
    <t>VS</t>
  </si>
  <si>
    <t>fVS</t>
  </si>
  <si>
    <t>kVS</t>
  </si>
  <si>
    <t>kfVS</t>
  </si>
  <si>
    <t>pON</t>
  </si>
  <si>
    <t>pZISK</t>
  </si>
  <si>
    <t>pVYN</t>
  </si>
  <si>
    <t>pPH</t>
  </si>
  <si>
    <t>výrobná spotreba (v mil. Sk)</t>
  </si>
  <si>
    <t>p</t>
  </si>
  <si>
    <t>vlastné imanie</t>
  </si>
  <si>
    <t>priemerná hodnota ukazovateľa</t>
  </si>
  <si>
    <t>rentabilita vlastného imania (v hal. Zisku na 1 Sk vlastného imania)</t>
  </si>
  <si>
    <t>PH/ON</t>
  </si>
  <si>
    <t>finančná produktivita práce (v Sk PH na 1 Sk ON)</t>
  </si>
  <si>
    <t>VS/V</t>
  </si>
  <si>
    <t>podiel výrobnej spotreby na výnosoch (v hal. VS na 1 Sk výnosov)</t>
  </si>
  <si>
    <t>ON/VI</t>
  </si>
  <si>
    <t>vybavenosť vlastného imania osobnými nákladmi (v tisíc Sk ON na 1 Sk VI)</t>
  </si>
  <si>
    <t>x</t>
  </si>
  <si>
    <t>výsledok hospodárenia(v mil. Sk)</t>
  </si>
  <si>
    <t>počet firiem</t>
  </si>
  <si>
    <t>pODP</t>
  </si>
  <si>
    <t>ODP</t>
  </si>
  <si>
    <t>fODP</t>
  </si>
  <si>
    <t>kODP</t>
  </si>
  <si>
    <t>kfODP</t>
  </si>
  <si>
    <t>odpisy (v mil. Sk)</t>
  </si>
  <si>
    <t>ODP/V</t>
  </si>
  <si>
    <t>podiel odpisov na výnosoch (v hal. ODP na 1 Sk výnosov)</t>
  </si>
  <si>
    <t>pPHCH</t>
  </si>
  <si>
    <t>PHCH</t>
  </si>
  <si>
    <t>fPHCH</t>
  </si>
  <si>
    <t>kPHCH</t>
  </si>
  <si>
    <t>kfPHCH</t>
  </si>
  <si>
    <t>pNU</t>
  </si>
  <si>
    <t>NU</t>
  </si>
  <si>
    <t>fNU</t>
  </si>
  <si>
    <t>kNU</t>
  </si>
  <si>
    <t>kfNU</t>
  </si>
  <si>
    <t>NU/V</t>
  </si>
  <si>
    <t>podiel nákladových úrokov na výnosoch (v hal. NU na 1 Sk výnosov)</t>
  </si>
  <si>
    <t>nákladové úroky (v mil. Sk)</t>
  </si>
  <si>
    <t xml:space="preserve"> - -10</t>
  </si>
  <si>
    <t xml:space="preserve"> - -0</t>
  </si>
  <si>
    <t xml:space="preserve"> - 20</t>
  </si>
  <si>
    <t>viac</t>
  </si>
  <si>
    <t>VI&lt;=0</t>
  </si>
  <si>
    <t xml:space="preserve"> - -40</t>
  </si>
  <si>
    <t xml:space="preserve"> - -30</t>
  </si>
  <si>
    <t xml:space="preserve"> - -20</t>
  </si>
  <si>
    <t>- 10</t>
  </si>
  <si>
    <t xml:space="preserve"> - 30</t>
  </si>
  <si>
    <t xml:space="preserve"> - 40</t>
  </si>
  <si>
    <t xml:space="preserve"> - 60</t>
  </si>
  <si>
    <t>- 5</t>
  </si>
  <si>
    <t>Frekvenčná tabuľka: Rentabilita vlastného imania (SR, rok 2007, v hal. zisku/1 Sk VI; v mil. Sk)</t>
  </si>
  <si>
    <t>pMAJ</t>
  </si>
  <si>
    <t>MAJ</t>
  </si>
  <si>
    <t>fMAJ</t>
  </si>
  <si>
    <t>kMAJ</t>
  </si>
  <si>
    <t>kfMAJ</t>
  </si>
  <si>
    <t>V/MAJ</t>
  </si>
  <si>
    <t>MAJ/VI</t>
  </si>
  <si>
    <t>MAJ/ON</t>
  </si>
  <si>
    <t>pNM</t>
  </si>
  <si>
    <t>NM</t>
  </si>
  <si>
    <t>fNM</t>
  </si>
  <si>
    <t>kNM</t>
  </si>
  <si>
    <t>kfNM</t>
  </si>
  <si>
    <t>pNMb</t>
  </si>
  <si>
    <t>NMb</t>
  </si>
  <si>
    <t>fNMb</t>
  </si>
  <si>
    <t>kNMb</t>
  </si>
  <si>
    <t>kfNMb</t>
  </si>
  <si>
    <t>NM/MAJ</t>
  </si>
  <si>
    <t>NMnb</t>
  </si>
  <si>
    <t>majetok spolu (v mil. Sk)</t>
  </si>
  <si>
    <t>kumulatívna početnosť ukazovateľa</t>
  </si>
  <si>
    <t>neobežný majetok netto (v mil. Sk)</t>
  </si>
  <si>
    <t>neobežný majetok brutto (v mil. Sk)</t>
  </si>
  <si>
    <t>produktivita majetku (v Sk výnosov na 1 Sk majetku)</t>
  </si>
  <si>
    <t>vybavenosť vlastného imania majetkom (v tisíc Sk majetku na 1 Sk VI)</t>
  </si>
  <si>
    <t>vybavenosť osobných nákladov majetkom (v  Sk majetku na 1 Sk ON)</t>
  </si>
  <si>
    <t>podiel neobežného majetku na majetku spolu (v %)</t>
  </si>
  <si>
    <t>podiel neobežného majetku netto na brutto  (v %)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</si>
</sst>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"/>
      <charset val="238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1" fontId="0" fillId="0" borderId="0" xfId="0" applyNumberFormat="1" applyFill="1" applyBorder="1"/>
    <xf numFmtId="164" fontId="0" fillId="0" borderId="0" xfId="0" applyNumberFormat="1" applyFill="1" applyBorder="1"/>
    <xf numFmtId="164" fontId="0" fillId="0" borderId="4" xfId="0" applyNumberFormat="1" applyFill="1" applyBorder="1"/>
    <xf numFmtId="164" fontId="0" fillId="0" borderId="5" xfId="0" applyNumberFormat="1" applyFill="1" applyBorder="1"/>
    <xf numFmtId="164" fontId="0" fillId="0" borderId="1" xfId="0" applyNumberFormat="1" applyFill="1" applyBorder="1"/>
    <xf numFmtId="0" fontId="2" fillId="0" borderId="0" xfId="0" applyFont="1" applyFill="1"/>
    <xf numFmtId="164" fontId="1" fillId="0" borderId="5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4" fontId="0" fillId="0" borderId="6" xfId="0" applyNumberFormat="1" applyFill="1" applyBorder="1"/>
    <xf numFmtId="164" fontId="1" fillId="0" borderId="0" xfId="0" applyNumberFormat="1" applyFon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1" fontId="0" fillId="0" borderId="1" xfId="0" applyNumberFormat="1" applyFill="1" applyBorder="1"/>
    <xf numFmtId="164" fontId="0" fillId="0" borderId="3" xfId="0" applyNumberFormat="1" applyFill="1" applyBorder="1"/>
    <xf numFmtId="164" fontId="0" fillId="0" borderId="2" xfId="0" applyNumberFormat="1" applyFill="1" applyBorder="1"/>
    <xf numFmtId="164" fontId="1" fillId="0" borderId="3" xfId="0" applyNumberFormat="1" applyFont="1" applyFill="1" applyBorder="1" applyAlignment="1">
      <alignment horizontal="right"/>
    </xf>
    <xf numFmtId="3" fontId="0" fillId="0" borderId="0" xfId="0" applyNumberFormat="1" applyFill="1" applyBorder="1"/>
    <xf numFmtId="2" fontId="0" fillId="0" borderId="0" xfId="0" applyNumberFormat="1" applyFill="1" applyBorder="1"/>
    <xf numFmtId="2" fontId="0" fillId="0" borderId="1" xfId="0" applyNumberFormat="1" applyFill="1" applyBorder="1"/>
    <xf numFmtId="3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2" fontId="0" fillId="0" borderId="2" xfId="0" applyNumberFormat="1" applyFill="1" applyBorder="1"/>
    <xf numFmtId="0" fontId="4" fillId="0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5" fillId="0" borderId="0" xfId="0" applyFont="1" applyFill="1"/>
    <xf numFmtId="0" fontId="0" fillId="0" borderId="0" xfId="0" applyFont="1" applyFill="1"/>
    <xf numFmtId="164" fontId="0" fillId="0" borderId="7" xfId="0" applyNumberFormat="1" applyFill="1" applyBorder="1"/>
    <xf numFmtId="0" fontId="2" fillId="0" borderId="0" xfId="0" applyFont="1" applyFill="1" applyBorder="1"/>
    <xf numFmtId="164" fontId="4" fillId="0" borderId="0" xfId="0" applyNumberFormat="1" applyFont="1" applyFill="1" applyBorder="1"/>
    <xf numFmtId="3" fontId="0" fillId="2" borderId="1" xfId="0" applyNumberFormat="1" applyFill="1" applyBorder="1" applyAlignment="1">
      <alignment horizontal="right"/>
    </xf>
    <xf numFmtId="1" fontId="0" fillId="0" borderId="4" xfId="0" applyNumberFormat="1" applyFill="1" applyBorder="1"/>
    <xf numFmtId="2" fontId="1" fillId="0" borderId="2" xfId="0" applyNumberFormat="1" applyFont="1" applyFill="1" applyBorder="1" applyAlignment="1">
      <alignment horizontal="right"/>
    </xf>
    <xf numFmtId="1" fontId="0" fillId="0" borderId="3" xfId="0" applyNumberFormat="1" applyFill="1" applyBorder="1"/>
    <xf numFmtId="3" fontId="0" fillId="0" borderId="1" xfId="0" applyNumberFormat="1" applyFill="1" applyBorder="1"/>
    <xf numFmtId="0" fontId="3" fillId="0" borderId="0" xfId="0" applyFont="1" applyFill="1"/>
    <xf numFmtId="0" fontId="0" fillId="0" borderId="8" xfId="0" applyFill="1" applyBorder="1"/>
    <xf numFmtId="0" fontId="7" fillId="2" borderId="0" xfId="0" applyFont="1" applyFill="1" applyBorder="1" applyAlignment="1">
      <alignment horizontal="right" wrapText="1"/>
    </xf>
    <xf numFmtId="0" fontId="6" fillId="0" borderId="0" xfId="0" applyFont="1" applyFill="1"/>
    <xf numFmtId="0" fontId="0" fillId="0" borderId="7" xfId="0" applyFont="1" applyFill="1" applyBorder="1" applyAlignment="1">
      <alignment horizontal="right"/>
    </xf>
    <xf numFmtId="164" fontId="0" fillId="0" borderId="9" xfId="0" applyNumberForma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left"/>
    </xf>
    <xf numFmtId="164" fontId="0" fillId="0" borderId="9" xfId="0" applyNumberFormat="1" applyFill="1" applyBorder="1" applyAlignment="1">
      <alignment horizontal="right"/>
    </xf>
    <xf numFmtId="1" fontId="0" fillId="0" borderId="9" xfId="0" applyNumberForma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" fontId="1" fillId="0" borderId="9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2" fontId="0" fillId="0" borderId="5" xfId="0" applyNumberFormat="1" applyFill="1" applyBorder="1"/>
    <xf numFmtId="1" fontId="0" fillId="0" borderId="4" xfId="0" applyNumberForma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2" fontId="3" fillId="0" borderId="5" xfId="0" applyNumberFormat="1" applyFon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9" xfId="0" quotePrefix="1" applyFill="1" applyBorder="1" applyAlignment="1">
      <alignment horizontal="right"/>
    </xf>
    <xf numFmtId="0" fontId="3" fillId="0" borderId="9" xfId="0" quotePrefix="1" applyFont="1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8" fillId="3" borderId="0" xfId="0" applyFont="1" applyFill="1" applyBorder="1" applyAlignment="1">
      <alignment horizontal="right" wrapText="1"/>
    </xf>
    <xf numFmtId="0" fontId="8" fillId="3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0"/>
  <sheetViews>
    <sheetView tabSelected="1" workbookViewId="0">
      <selection activeCell="A89" sqref="A89"/>
    </sheetView>
  </sheetViews>
  <sheetFormatPr defaultColWidth="8.85546875" defaultRowHeight="12.75"/>
  <cols>
    <col min="1" max="1" width="7.28515625" style="7" customWidth="1"/>
    <col min="2" max="2" width="7.85546875" style="7" customWidth="1"/>
    <col min="3" max="3" width="6.85546875" style="7" customWidth="1"/>
    <col min="4" max="4" width="9.42578125" style="7" customWidth="1"/>
    <col min="5" max="5" width="6" style="7" customWidth="1"/>
    <col min="6" max="6" width="8.140625" style="7" customWidth="1"/>
    <col min="7" max="7" width="6.140625" style="7" customWidth="1"/>
    <col min="8" max="8" width="8.28515625" style="7" customWidth="1"/>
    <col min="9" max="9" width="9.5703125" style="7" customWidth="1"/>
    <col min="10" max="10" width="7.7109375" style="7" customWidth="1"/>
    <col min="11" max="11" width="7.85546875" style="7" customWidth="1"/>
    <col min="12" max="12" width="8" style="7" customWidth="1"/>
    <col min="13" max="13" width="7.7109375" style="7" customWidth="1"/>
    <col min="14" max="14" width="8.85546875" style="7" customWidth="1"/>
    <col min="15" max="15" width="6.5703125" style="7" customWidth="1"/>
    <col min="16" max="16" width="8" style="7" customWidth="1"/>
    <col min="17" max="17" width="6.28515625" style="7" customWidth="1"/>
    <col min="18" max="18" width="7.85546875" style="7" customWidth="1"/>
    <col min="19" max="19" width="9.28515625" style="7" customWidth="1"/>
    <col min="20" max="20" width="6.140625" style="7" customWidth="1"/>
    <col min="21" max="21" width="7.7109375" style="7" customWidth="1"/>
    <col min="22" max="22" width="7.42578125" style="7" customWidth="1"/>
    <col min="23" max="23" width="8" style="7" customWidth="1"/>
    <col min="24" max="24" width="7.5703125" style="7" customWidth="1"/>
    <col min="25" max="25" width="6.140625" style="7" customWidth="1"/>
    <col min="26" max="26" width="7.28515625" style="7" customWidth="1"/>
    <col min="27" max="27" width="6.7109375" style="7" customWidth="1"/>
    <col min="28" max="16384" width="8.85546875" style="7"/>
  </cols>
  <sheetData>
    <row r="1" spans="1:27">
      <c r="A1" s="44" t="s">
        <v>101</v>
      </c>
    </row>
    <row r="2" spans="1:27" ht="13.5" thickBot="1"/>
    <row r="3" spans="1:27" ht="13.5" thickBot="1">
      <c r="A3" s="6" t="s">
        <v>0</v>
      </c>
      <c r="B3" s="5" t="s">
        <v>2</v>
      </c>
      <c r="C3" s="4"/>
      <c r="D3" s="29" t="s">
        <v>8</v>
      </c>
      <c r="E3" s="2" t="s">
        <v>9</v>
      </c>
      <c r="F3" s="2" t="s">
        <v>10</v>
      </c>
      <c r="G3" s="16" t="s">
        <v>11</v>
      </c>
      <c r="H3" s="19" t="s">
        <v>52</v>
      </c>
      <c r="I3" s="29" t="s">
        <v>12</v>
      </c>
      <c r="J3" s="2" t="s">
        <v>13</v>
      </c>
      <c r="K3" s="2" t="s">
        <v>14</v>
      </c>
      <c r="L3" s="3" t="s">
        <v>15</v>
      </c>
      <c r="M3" s="2" t="s">
        <v>51</v>
      </c>
      <c r="N3" s="29" t="s">
        <v>16</v>
      </c>
      <c r="O3" s="2" t="s">
        <v>17</v>
      </c>
      <c r="P3" s="2" t="s">
        <v>18</v>
      </c>
      <c r="Q3" s="3" t="s">
        <v>19</v>
      </c>
      <c r="R3" s="2" t="s">
        <v>50</v>
      </c>
      <c r="S3" s="29" t="s">
        <v>20</v>
      </c>
      <c r="T3" s="2" t="s">
        <v>21</v>
      </c>
      <c r="U3" s="2" t="s">
        <v>22</v>
      </c>
      <c r="V3" s="3" t="s">
        <v>23</v>
      </c>
      <c r="W3" s="19" t="s">
        <v>75</v>
      </c>
      <c r="X3" s="29" t="s">
        <v>76</v>
      </c>
      <c r="Y3" s="2" t="s">
        <v>77</v>
      </c>
      <c r="Z3" s="2" t="s">
        <v>78</v>
      </c>
      <c r="AA3" s="3" t="s">
        <v>79</v>
      </c>
    </row>
    <row r="4" spans="1:27">
      <c r="A4" s="64" t="s">
        <v>92</v>
      </c>
      <c r="B4" s="62" t="s">
        <v>64</v>
      </c>
      <c r="C4" s="9"/>
      <c r="D4" s="46">
        <v>13664</v>
      </c>
      <c r="E4" s="9">
        <f>100*D4/D$19</f>
        <v>18.926518456956853</v>
      </c>
      <c r="F4" s="1">
        <f>D4</f>
        <v>13664</v>
      </c>
      <c r="G4" s="11">
        <f>E4</f>
        <v>18.926518456956853</v>
      </c>
      <c r="H4" s="9">
        <f>I4/D4</f>
        <v>0.80466920374707263</v>
      </c>
      <c r="I4" s="46">
        <v>10995</v>
      </c>
      <c r="J4" s="9">
        <f>100*I4/I$19</f>
        <v>1.9680916760193534</v>
      </c>
      <c r="K4" s="1">
        <f>I4</f>
        <v>10995</v>
      </c>
      <c r="L4" s="11">
        <f>J4</f>
        <v>1.9680916760193534</v>
      </c>
      <c r="M4" s="9">
        <f>N4/D4</f>
        <v>24.074136416861826</v>
      </c>
      <c r="N4" s="46">
        <v>328949</v>
      </c>
      <c r="O4" s="9">
        <f>100*N4/N$19</f>
        <v>8.3293009721472089</v>
      </c>
      <c r="P4" s="1">
        <f>N4</f>
        <v>328949</v>
      </c>
      <c r="Q4" s="11">
        <f>O4</f>
        <v>8.3293009721472089</v>
      </c>
      <c r="R4" s="9">
        <f>S4/D4</f>
        <v>-1.9688963700234192</v>
      </c>
      <c r="S4" s="46">
        <v>-26903</v>
      </c>
      <c r="T4" s="9">
        <f>100*S4/S$19</f>
        <v>-19.68233762053173</v>
      </c>
      <c r="U4" s="1">
        <f>S4</f>
        <v>-26903</v>
      </c>
      <c r="V4" s="11">
        <f>T4</f>
        <v>-19.68233762053173</v>
      </c>
      <c r="W4" s="9">
        <f>X4/D4</f>
        <v>1.1517857142857142</v>
      </c>
      <c r="X4" s="46">
        <v>15738</v>
      </c>
      <c r="Y4" s="9">
        <f t="shared" ref="Y4:Y18" si="0">100*X4/X$19</f>
        <v>2.1797814124396293</v>
      </c>
      <c r="Z4" s="1">
        <f>X4</f>
        <v>15738</v>
      </c>
      <c r="AA4" s="11">
        <f>Y4</f>
        <v>2.1797814124396293</v>
      </c>
    </row>
    <row r="5" spans="1:27">
      <c r="A5" s="65" t="s">
        <v>93</v>
      </c>
      <c r="B5" s="59">
        <f>100*S5/D23</f>
        <v>-125.68068160770513</v>
      </c>
      <c r="C5" s="9"/>
      <c r="D5" s="68">
        <v>5029</v>
      </c>
      <c r="E5" s="9">
        <f>100*D5/D$19</f>
        <v>6.9658563612438531</v>
      </c>
      <c r="F5" s="1">
        <f>D5+F4</f>
        <v>18693</v>
      </c>
      <c r="G5" s="11">
        <f>E5+G4</f>
        <v>25.892374818200707</v>
      </c>
      <c r="H5" s="9">
        <f>I5/D5</f>
        <v>1.7882282759992045</v>
      </c>
      <c r="I5" s="68">
        <v>8993</v>
      </c>
      <c r="J5" s="9">
        <f>100*I5/I$19</f>
        <v>1.6097361020865888</v>
      </c>
      <c r="K5" s="1">
        <f>I5+K4</f>
        <v>19988</v>
      </c>
      <c r="L5" s="11">
        <f>J5+L4</f>
        <v>3.5778277781059424</v>
      </c>
      <c r="M5" s="9">
        <f>N5/D5</f>
        <v>19.103201431696164</v>
      </c>
      <c r="N5" s="68">
        <v>96070</v>
      </c>
      <c r="O5" s="9">
        <f>100*N5/N$19</f>
        <v>2.4325836053436318</v>
      </c>
      <c r="P5" s="1">
        <f>N5+P4</f>
        <v>425019</v>
      </c>
      <c r="Q5" s="11">
        <f>O5+Q4</f>
        <v>10.761884577490841</v>
      </c>
      <c r="R5" s="9">
        <f>S5/D5</f>
        <v>-2.6985484191688207</v>
      </c>
      <c r="S5" s="69">
        <v>-13571</v>
      </c>
      <c r="T5" s="9">
        <f>100*S5/S$19</f>
        <v>-9.9285954669827188</v>
      </c>
      <c r="U5" s="1">
        <f>S5+U4</f>
        <v>-40474</v>
      </c>
      <c r="V5" s="11">
        <f>T5+V4</f>
        <v>-29.610933087514447</v>
      </c>
      <c r="W5" s="9">
        <f>X5/D5</f>
        <v>2.8558361503280971</v>
      </c>
      <c r="X5" s="68">
        <v>14362</v>
      </c>
      <c r="Y5" s="9">
        <f t="shared" si="0"/>
        <v>1.9891994310241428</v>
      </c>
      <c r="Z5" s="1">
        <f>X5+Z4</f>
        <v>30100</v>
      </c>
      <c r="AA5" s="11">
        <f>Y5+AA4</f>
        <v>4.1689808434637721</v>
      </c>
    </row>
    <row r="6" spans="1:27">
      <c r="A6" s="65" t="s">
        <v>94</v>
      </c>
      <c r="B6" s="59">
        <f t="shared" ref="B6:B19" si="1">100*S6/D24</f>
        <v>-33.913168487636575</v>
      </c>
      <c r="C6" s="9"/>
      <c r="D6" s="68">
        <v>902</v>
      </c>
      <c r="E6" s="9">
        <f>100*D6/D$19</f>
        <v>1.2493940023547336</v>
      </c>
      <c r="F6" s="1">
        <f>D6+F5</f>
        <v>19595</v>
      </c>
      <c r="G6" s="11">
        <f>E6+G5</f>
        <v>27.141768820555441</v>
      </c>
      <c r="H6" s="9">
        <f>I6/D6</f>
        <v>3.0609756097560976</v>
      </c>
      <c r="I6" s="68">
        <v>2761</v>
      </c>
      <c r="J6" s="9">
        <f>100*I6/I$19</f>
        <v>0.49421565416002133</v>
      </c>
      <c r="K6" s="1">
        <f>I6+K5</f>
        <v>22749</v>
      </c>
      <c r="L6" s="11">
        <f>J6+L5</f>
        <v>4.0720434322659642</v>
      </c>
      <c r="M6" s="9">
        <f>N6/D6</f>
        <v>20.457871396895786</v>
      </c>
      <c r="N6" s="68">
        <v>18453</v>
      </c>
      <c r="O6" s="9">
        <f>100*N6/N$19</f>
        <v>0.46724747860316479</v>
      </c>
      <c r="P6" s="1">
        <f>N6+P5</f>
        <v>443472</v>
      </c>
      <c r="Q6" s="11">
        <f>O6+Q5</f>
        <v>11.229132056094006</v>
      </c>
      <c r="R6" s="9">
        <f>S6/D6</f>
        <v>-2.6152993348115299</v>
      </c>
      <c r="S6" s="69">
        <v>-2359</v>
      </c>
      <c r="T6" s="9">
        <f>100*S6/S$19</f>
        <v>-1.7258534158582444</v>
      </c>
      <c r="U6" s="1">
        <f>S6+U5</f>
        <v>-42833</v>
      </c>
      <c r="V6" s="11">
        <f>T6+V5</f>
        <v>-31.336786503372689</v>
      </c>
      <c r="W6" s="9">
        <f t="shared" ref="W6:W19" si="2">X6/D6</f>
        <v>2.6784922394678494</v>
      </c>
      <c r="X6" s="68">
        <v>2416</v>
      </c>
      <c r="Y6" s="9">
        <f t="shared" si="0"/>
        <v>0.33462650225277318</v>
      </c>
      <c r="Z6" s="1">
        <f>X6+Z5</f>
        <v>32516</v>
      </c>
      <c r="AA6" s="11">
        <f>Y6+AA5</f>
        <v>4.5036073457165449</v>
      </c>
    </row>
    <row r="7" spans="1:27">
      <c r="A7" s="65" t="s">
        <v>95</v>
      </c>
      <c r="B7" s="59">
        <f t="shared" si="1"/>
        <v>-24.144609425435764</v>
      </c>
      <c r="C7" s="9"/>
      <c r="D7" s="68">
        <v>1394</v>
      </c>
      <c r="E7" s="9">
        <f t="shared" ref="E7:E18" si="3">100*D7/D$19</f>
        <v>1.9308816400027702</v>
      </c>
      <c r="F7" s="1">
        <f t="shared" ref="F7:F18" si="4">D7+F6</f>
        <v>20989</v>
      </c>
      <c r="G7" s="11">
        <f t="shared" ref="G7:G18" si="5">E7+G6</f>
        <v>29.072650460558211</v>
      </c>
      <c r="H7" s="9">
        <f t="shared" ref="H7:H18" si="6">I7/D7</f>
        <v>2.8357245337159256</v>
      </c>
      <c r="I7" s="68">
        <v>3953</v>
      </c>
      <c r="J7" s="9">
        <f t="shared" ref="J7:J18" si="7">100*I7/I$19</f>
        <v>0.70758220966844054</v>
      </c>
      <c r="K7" s="1">
        <f t="shared" ref="K7:K18" si="8">I7+K6</f>
        <v>26702</v>
      </c>
      <c r="L7" s="11">
        <f t="shared" ref="L7:L18" si="9">J7+L6</f>
        <v>4.7796256419344045</v>
      </c>
      <c r="M7" s="9">
        <f t="shared" ref="M7:M18" si="10">N7/D7</f>
        <v>20.509325681492108</v>
      </c>
      <c r="N7" s="68">
        <v>28590</v>
      </c>
      <c r="O7" s="9">
        <f t="shared" ref="O7:O18" si="11">100*N7/N$19</f>
        <v>0.72392594230013985</v>
      </c>
      <c r="P7" s="1">
        <f t="shared" ref="P7:P18" si="12">N7+P6</f>
        <v>472062</v>
      </c>
      <c r="Q7" s="11">
        <f t="shared" ref="Q7:Q18" si="13">O7+Q6</f>
        <v>11.953057998394145</v>
      </c>
      <c r="R7" s="9">
        <f t="shared" ref="R7:R18" si="14">S7/D7</f>
        <v>-1.8780487804878048</v>
      </c>
      <c r="S7" s="69">
        <v>-2618</v>
      </c>
      <c r="T7" s="9">
        <f t="shared" ref="T7:T18" si="15">100*S7/S$19</f>
        <v>-1.9153388057299212</v>
      </c>
      <c r="U7" s="1">
        <f t="shared" ref="U7:U18" si="16">S7+U6</f>
        <v>-45451</v>
      </c>
      <c r="V7" s="11">
        <f t="shared" ref="V7:V18" si="17">T7+V6</f>
        <v>-33.25212530910261</v>
      </c>
      <c r="W7" s="9">
        <f t="shared" si="2"/>
        <v>4.444045911047346</v>
      </c>
      <c r="X7" s="68">
        <v>6195</v>
      </c>
      <c r="Y7" s="9">
        <f t="shared" si="0"/>
        <v>0.85803442941056707</v>
      </c>
      <c r="Z7" s="1">
        <f t="shared" ref="Z7:Z18" si="18">X7+Z6</f>
        <v>38711</v>
      </c>
      <c r="AA7" s="11">
        <f t="shared" ref="AA7:AA18" si="19">Y7+AA6</f>
        <v>5.3616417751271115</v>
      </c>
    </row>
    <row r="8" spans="1:27" s="47" customFormat="1">
      <c r="A8" s="65" t="s">
        <v>88</v>
      </c>
      <c r="B8" s="59">
        <f t="shared" si="1"/>
        <v>-14.519751618443651</v>
      </c>
      <c r="C8" s="9"/>
      <c r="D8" s="68">
        <v>2466</v>
      </c>
      <c r="E8" s="9">
        <f t="shared" si="3"/>
        <v>3.4157490130895489</v>
      </c>
      <c r="F8" s="1">
        <f t="shared" si="4"/>
        <v>23455</v>
      </c>
      <c r="G8" s="11">
        <f t="shared" si="5"/>
        <v>32.48839947364776</v>
      </c>
      <c r="H8" s="9">
        <f t="shared" si="6"/>
        <v>1.9789132197891321</v>
      </c>
      <c r="I8" s="68">
        <v>4880</v>
      </c>
      <c r="J8" s="9">
        <f t="shared" si="7"/>
        <v>0.87351408630963567</v>
      </c>
      <c r="K8" s="1">
        <f t="shared" si="8"/>
        <v>31582</v>
      </c>
      <c r="L8" s="11">
        <f t="shared" si="9"/>
        <v>5.6531397282440405</v>
      </c>
      <c r="M8" s="9">
        <f t="shared" si="10"/>
        <v>18.895377128953772</v>
      </c>
      <c r="N8" s="68">
        <v>46596</v>
      </c>
      <c r="O8" s="9">
        <f t="shared" si="11"/>
        <v>1.1798549565378564</v>
      </c>
      <c r="P8" s="1">
        <f t="shared" si="12"/>
        <v>518658</v>
      </c>
      <c r="Q8" s="11">
        <f t="shared" si="13"/>
        <v>13.132912954932001</v>
      </c>
      <c r="R8" s="9">
        <f t="shared" si="14"/>
        <v>-0.89132197891321974</v>
      </c>
      <c r="S8" s="69">
        <v>-2198</v>
      </c>
      <c r="T8" s="9">
        <f t="shared" si="15"/>
        <v>-1.6080652005326075</v>
      </c>
      <c r="U8" s="1">
        <f t="shared" si="16"/>
        <v>-47649</v>
      </c>
      <c r="V8" s="11">
        <f t="shared" si="17"/>
        <v>-34.860190509635217</v>
      </c>
      <c r="W8" s="9">
        <f t="shared" si="2"/>
        <v>2.8767234387672342</v>
      </c>
      <c r="X8" s="68">
        <v>7094</v>
      </c>
      <c r="Y8" s="9">
        <f t="shared" si="0"/>
        <v>0.98254983732664447</v>
      </c>
      <c r="Z8" s="1">
        <f t="shared" si="18"/>
        <v>45805</v>
      </c>
      <c r="AA8" s="11">
        <f t="shared" si="19"/>
        <v>6.3441916124537556</v>
      </c>
    </row>
    <row r="9" spans="1:27">
      <c r="A9" s="65" t="s">
        <v>89</v>
      </c>
      <c r="B9" s="59">
        <f t="shared" si="1"/>
        <v>-1.7754352718228117</v>
      </c>
      <c r="C9" s="9"/>
      <c r="D9" s="68">
        <v>7592</v>
      </c>
      <c r="E9" s="9">
        <f t="shared" si="3"/>
        <v>10.515963709398157</v>
      </c>
      <c r="F9" s="1">
        <f t="shared" si="4"/>
        <v>31047</v>
      </c>
      <c r="G9" s="11">
        <f t="shared" si="5"/>
        <v>43.004363183045918</v>
      </c>
      <c r="H9" s="9">
        <f t="shared" si="6"/>
        <v>2.3225763962065331</v>
      </c>
      <c r="I9" s="68">
        <v>17633</v>
      </c>
      <c r="J9" s="9">
        <f t="shared" si="7"/>
        <v>3.1562856319462718</v>
      </c>
      <c r="K9" s="1">
        <f t="shared" si="8"/>
        <v>49215</v>
      </c>
      <c r="L9" s="11">
        <f t="shared" si="9"/>
        <v>8.8094253601903123</v>
      </c>
      <c r="M9" s="9">
        <f t="shared" si="10"/>
        <v>15.298472075869336</v>
      </c>
      <c r="N9" s="68">
        <v>116146</v>
      </c>
      <c r="O9" s="9">
        <f t="shared" si="11"/>
        <v>2.940926984763625</v>
      </c>
      <c r="P9" s="1">
        <f t="shared" si="12"/>
        <v>634804</v>
      </c>
      <c r="Q9" s="11">
        <f t="shared" si="13"/>
        <v>16.073839939695628</v>
      </c>
      <c r="R9" s="9">
        <f t="shared" si="14"/>
        <v>-0.59233403582718647</v>
      </c>
      <c r="S9" s="69">
        <v>-4497</v>
      </c>
      <c r="T9" s="9">
        <f t="shared" si="15"/>
        <v>-3.2900223870769501</v>
      </c>
      <c r="U9" s="1">
        <f t="shared" si="16"/>
        <v>-52146</v>
      </c>
      <c r="V9" s="11">
        <f t="shared" si="17"/>
        <v>-38.150212896712169</v>
      </c>
      <c r="W9" s="9">
        <f t="shared" si="2"/>
        <v>3.8832982086406744</v>
      </c>
      <c r="X9" s="68">
        <v>29482</v>
      </c>
      <c r="Y9" s="9">
        <f t="shared" si="0"/>
        <v>4.0833851570431534</v>
      </c>
      <c r="Z9" s="1">
        <f t="shared" si="18"/>
        <v>75287</v>
      </c>
      <c r="AA9" s="11">
        <f t="shared" si="19"/>
        <v>10.427576769496909</v>
      </c>
    </row>
    <row r="10" spans="1:27">
      <c r="A10" s="65">
        <v>0</v>
      </c>
      <c r="B10" s="59">
        <f t="shared" si="1"/>
        <v>0</v>
      </c>
      <c r="C10" s="9"/>
      <c r="D10" s="68">
        <v>3549</v>
      </c>
      <c r="E10" s="9">
        <f t="shared" si="3"/>
        <v>4.9158528984001659</v>
      </c>
      <c r="F10" s="1">
        <f t="shared" si="4"/>
        <v>34596</v>
      </c>
      <c r="G10" s="11">
        <f t="shared" si="5"/>
        <v>47.920216081446085</v>
      </c>
      <c r="H10" s="9">
        <f t="shared" si="6"/>
        <v>0.50014088475626939</v>
      </c>
      <c r="I10" s="68">
        <v>1775</v>
      </c>
      <c r="J10" s="9">
        <f t="shared" si="7"/>
        <v>0.31772284901631215</v>
      </c>
      <c r="K10" s="1">
        <f t="shared" si="8"/>
        <v>50990</v>
      </c>
      <c r="L10" s="11">
        <f t="shared" si="9"/>
        <v>9.1271482092066236</v>
      </c>
      <c r="M10" s="9">
        <f t="shared" si="10"/>
        <v>4.5240912933220629</v>
      </c>
      <c r="N10" s="68">
        <v>16056</v>
      </c>
      <c r="O10" s="9">
        <f t="shared" si="11"/>
        <v>0.4065531629790502</v>
      </c>
      <c r="P10" s="1">
        <f t="shared" si="12"/>
        <v>650860</v>
      </c>
      <c r="Q10" s="11">
        <f t="shared" si="13"/>
        <v>16.480393102674679</v>
      </c>
      <c r="R10" s="9">
        <f t="shared" si="14"/>
        <v>0</v>
      </c>
      <c r="S10" s="68">
        <v>0</v>
      </c>
      <c r="T10" s="9">
        <f t="shared" si="15"/>
        <v>0</v>
      </c>
      <c r="U10" s="1">
        <f t="shared" si="16"/>
        <v>-52146</v>
      </c>
      <c r="V10" s="11">
        <f t="shared" si="17"/>
        <v>-38.150212896712169</v>
      </c>
      <c r="W10" s="9">
        <f t="shared" si="2"/>
        <v>0.50577627500704425</v>
      </c>
      <c r="X10" s="68">
        <v>1795</v>
      </c>
      <c r="Y10" s="9">
        <f t="shared" si="0"/>
        <v>0.24861530279127811</v>
      </c>
      <c r="Z10" s="1">
        <f t="shared" si="18"/>
        <v>77082</v>
      </c>
      <c r="AA10" s="11">
        <f t="shared" si="19"/>
        <v>10.676192072288186</v>
      </c>
    </row>
    <row r="11" spans="1:27">
      <c r="A11" s="66" t="s">
        <v>100</v>
      </c>
      <c r="B11" s="59">
        <f t="shared" si="1"/>
        <v>2.2558594830160712</v>
      </c>
      <c r="C11" s="9"/>
      <c r="D11" s="68">
        <v>6123</v>
      </c>
      <c r="E11" s="9">
        <f t="shared" si="3"/>
        <v>8.4811967587783084</v>
      </c>
      <c r="F11" s="1">
        <f t="shared" si="4"/>
        <v>40719</v>
      </c>
      <c r="G11" s="11">
        <f t="shared" si="5"/>
        <v>56.401412840224395</v>
      </c>
      <c r="H11" s="9">
        <f t="shared" si="6"/>
        <v>11.311121999020088</v>
      </c>
      <c r="I11" s="68">
        <v>69258</v>
      </c>
      <c r="J11" s="9">
        <f t="shared" si="7"/>
        <v>12.397098071646054</v>
      </c>
      <c r="K11" s="1">
        <f t="shared" si="8"/>
        <v>120248</v>
      </c>
      <c r="L11" s="11">
        <f t="shared" si="9"/>
        <v>21.52424628085268</v>
      </c>
      <c r="M11" s="9">
        <f t="shared" si="10"/>
        <v>58.707986281234689</v>
      </c>
      <c r="N11" s="68">
        <v>359469</v>
      </c>
      <c r="O11" s="9">
        <f t="shared" si="11"/>
        <v>9.1020963467187475</v>
      </c>
      <c r="P11" s="1">
        <f t="shared" si="12"/>
        <v>1010329</v>
      </c>
      <c r="Q11" s="11">
        <f t="shared" si="13"/>
        <v>25.582489449393428</v>
      </c>
      <c r="R11" s="9">
        <f t="shared" si="14"/>
        <v>1.332353421525396</v>
      </c>
      <c r="S11" s="68">
        <v>8158</v>
      </c>
      <c r="T11" s="9">
        <f t="shared" si="15"/>
        <v>5.9684239790468663</v>
      </c>
      <c r="U11" s="1">
        <f t="shared" si="16"/>
        <v>-43988</v>
      </c>
      <c r="V11" s="11">
        <f t="shared" si="17"/>
        <v>-32.181788917665301</v>
      </c>
      <c r="W11" s="9">
        <f t="shared" si="2"/>
        <v>14.459741956557243</v>
      </c>
      <c r="X11" s="68">
        <v>88537</v>
      </c>
      <c r="Y11" s="9">
        <f t="shared" si="0"/>
        <v>12.262759366702724</v>
      </c>
      <c r="Z11" s="1">
        <f t="shared" si="18"/>
        <v>165619</v>
      </c>
      <c r="AA11" s="11">
        <f t="shared" si="19"/>
        <v>22.938951438990912</v>
      </c>
    </row>
    <row r="12" spans="1:27">
      <c r="A12" s="65" t="s">
        <v>96</v>
      </c>
      <c r="B12" s="59">
        <f t="shared" si="1"/>
        <v>7.5790780749753281</v>
      </c>
      <c r="C12" s="9"/>
      <c r="D12" s="68">
        <v>3567</v>
      </c>
      <c r="E12" s="9">
        <f t="shared" si="3"/>
        <v>4.9407853729482651</v>
      </c>
      <c r="F12" s="1">
        <f t="shared" si="4"/>
        <v>44286</v>
      </c>
      <c r="G12" s="11">
        <f t="shared" si="5"/>
        <v>61.342198213172658</v>
      </c>
      <c r="H12" s="9">
        <f t="shared" si="6"/>
        <v>19.023268853378188</v>
      </c>
      <c r="I12" s="68">
        <v>67856</v>
      </c>
      <c r="J12" s="9">
        <f t="shared" si="7"/>
        <v>12.146141770620213</v>
      </c>
      <c r="K12" s="1">
        <f t="shared" si="8"/>
        <v>188104</v>
      </c>
      <c r="L12" s="11">
        <f t="shared" si="9"/>
        <v>33.670388051472891</v>
      </c>
      <c r="M12" s="9">
        <f t="shared" si="10"/>
        <v>140.11494252873564</v>
      </c>
      <c r="N12" s="68">
        <v>499790</v>
      </c>
      <c r="O12" s="9">
        <f t="shared" si="11"/>
        <v>12.655157282343019</v>
      </c>
      <c r="P12" s="1">
        <f t="shared" si="12"/>
        <v>1510119</v>
      </c>
      <c r="Q12" s="11">
        <f t="shared" si="13"/>
        <v>38.237646731736447</v>
      </c>
      <c r="R12" s="9">
        <f t="shared" si="14"/>
        <v>4.5859265489206615</v>
      </c>
      <c r="S12" s="68">
        <v>16358</v>
      </c>
      <c r="T12" s="9">
        <f t="shared" si="15"/>
        <v>11.967575318613465</v>
      </c>
      <c r="U12" s="1">
        <f t="shared" si="16"/>
        <v>-27630</v>
      </c>
      <c r="V12" s="11">
        <f t="shared" si="17"/>
        <v>-20.214213599051838</v>
      </c>
      <c r="W12" s="9">
        <f t="shared" si="2"/>
        <v>25.391084945332214</v>
      </c>
      <c r="X12" s="68">
        <v>90570</v>
      </c>
      <c r="Y12" s="9">
        <f t="shared" si="0"/>
        <v>12.544338704070228</v>
      </c>
      <c r="Z12" s="1">
        <f t="shared" si="18"/>
        <v>256189</v>
      </c>
      <c r="AA12" s="11">
        <f t="shared" si="19"/>
        <v>35.48329014306114</v>
      </c>
    </row>
    <row r="13" spans="1:27">
      <c r="A13" s="65" t="s">
        <v>90</v>
      </c>
      <c r="B13" s="59">
        <f t="shared" si="1"/>
        <v>13.746615054906716</v>
      </c>
      <c r="C13" s="9"/>
      <c r="D13" s="68">
        <v>5561</v>
      </c>
      <c r="E13" s="9">
        <f t="shared" si="3"/>
        <v>7.7027494978876652</v>
      </c>
      <c r="F13" s="1">
        <f t="shared" si="4"/>
        <v>49847</v>
      </c>
      <c r="G13" s="11">
        <f t="shared" si="5"/>
        <v>69.044947711060317</v>
      </c>
      <c r="H13" s="9">
        <f t="shared" si="6"/>
        <v>19.13846430498112</v>
      </c>
      <c r="I13" s="68">
        <v>106429</v>
      </c>
      <c r="J13" s="9">
        <f t="shared" si="7"/>
        <v>19.050662027018078</v>
      </c>
      <c r="K13" s="1">
        <f t="shared" si="8"/>
        <v>294533</v>
      </c>
      <c r="L13" s="11">
        <f t="shared" si="9"/>
        <v>52.721050078490968</v>
      </c>
      <c r="M13" s="9">
        <f t="shared" si="10"/>
        <v>154.53389678115448</v>
      </c>
      <c r="N13" s="68">
        <v>859363</v>
      </c>
      <c r="O13" s="9">
        <f t="shared" si="11"/>
        <v>21.759887007795562</v>
      </c>
      <c r="P13" s="1">
        <f t="shared" si="12"/>
        <v>2369482</v>
      </c>
      <c r="Q13" s="11">
        <f t="shared" si="13"/>
        <v>59.99753373953201</v>
      </c>
      <c r="R13" s="9">
        <f t="shared" si="14"/>
        <v>5.9518072289156629</v>
      </c>
      <c r="S13" s="68">
        <v>33098</v>
      </c>
      <c r="T13" s="9">
        <f t="shared" si="15"/>
        <v>24.214623297192105</v>
      </c>
      <c r="U13" s="1">
        <f t="shared" si="16"/>
        <v>5468</v>
      </c>
      <c r="V13" s="11">
        <f t="shared" si="17"/>
        <v>4.0004096981402668</v>
      </c>
      <c r="W13" s="9">
        <f t="shared" si="2"/>
        <v>23.743031828807769</v>
      </c>
      <c r="X13" s="68">
        <v>132035</v>
      </c>
      <c r="Y13" s="9">
        <f t="shared" si="0"/>
        <v>18.287421450722231</v>
      </c>
      <c r="Z13" s="1">
        <f t="shared" si="18"/>
        <v>388224</v>
      </c>
      <c r="AA13" s="11">
        <f t="shared" si="19"/>
        <v>53.770711593783375</v>
      </c>
    </row>
    <row r="14" spans="1:27">
      <c r="A14" s="65" t="s">
        <v>97</v>
      </c>
      <c r="B14" s="59">
        <f t="shared" si="1"/>
        <v>24.06919606509641</v>
      </c>
      <c r="C14" s="9"/>
      <c r="D14" s="68">
        <v>4287</v>
      </c>
      <c r="E14" s="9">
        <f t="shared" si="3"/>
        <v>5.9380843548722213</v>
      </c>
      <c r="F14" s="1">
        <f t="shared" si="4"/>
        <v>54134</v>
      </c>
      <c r="G14" s="11">
        <f t="shared" si="5"/>
        <v>74.983032065932534</v>
      </c>
      <c r="H14" s="9">
        <f t="shared" si="6"/>
        <v>16.781665500349895</v>
      </c>
      <c r="I14" s="68">
        <v>71943</v>
      </c>
      <c r="J14" s="9">
        <f t="shared" si="7"/>
        <v>12.877709817904533</v>
      </c>
      <c r="K14" s="1">
        <f t="shared" si="8"/>
        <v>366476</v>
      </c>
      <c r="L14" s="11">
        <f t="shared" si="9"/>
        <v>65.598759896395507</v>
      </c>
      <c r="M14" s="8">
        <f t="shared" si="10"/>
        <v>84.369722416608354</v>
      </c>
      <c r="N14" s="68">
        <v>361693</v>
      </c>
      <c r="O14" s="9">
        <f t="shared" si="11"/>
        <v>9.1584101381029903</v>
      </c>
      <c r="P14" s="1">
        <f t="shared" si="12"/>
        <v>2731175</v>
      </c>
      <c r="Q14" s="11">
        <f t="shared" si="13"/>
        <v>69.155943877634996</v>
      </c>
      <c r="R14" s="9">
        <f t="shared" si="14"/>
        <v>5.8614415675297407</v>
      </c>
      <c r="S14" s="68">
        <v>25128</v>
      </c>
      <c r="T14" s="9">
        <f t="shared" si="15"/>
        <v>18.383740836662131</v>
      </c>
      <c r="U14" s="1">
        <f t="shared" si="16"/>
        <v>30596</v>
      </c>
      <c r="V14" s="11">
        <f t="shared" si="17"/>
        <v>22.384150534802398</v>
      </c>
      <c r="W14" s="9">
        <f t="shared" si="2"/>
        <v>18.89316538371822</v>
      </c>
      <c r="X14" s="68">
        <v>80995</v>
      </c>
      <c r="Y14" s="9">
        <f t="shared" si="0"/>
        <v>11.21815958193848</v>
      </c>
      <c r="Z14" s="1">
        <f t="shared" si="18"/>
        <v>469219</v>
      </c>
      <c r="AA14" s="11">
        <f t="shared" si="19"/>
        <v>64.988871175721854</v>
      </c>
    </row>
    <row r="15" spans="1:27">
      <c r="A15" s="65" t="s">
        <v>98</v>
      </c>
      <c r="B15" s="59">
        <f t="shared" si="1"/>
        <v>34.35489654299635</v>
      </c>
      <c r="C15" s="9"/>
      <c r="D15" s="68">
        <v>3599</v>
      </c>
      <c r="E15" s="9">
        <f>100*D15/D$19</f>
        <v>4.9851097721448854</v>
      </c>
      <c r="F15" s="1">
        <f t="shared" ref="F15:G17" si="20">D15+F14</f>
        <v>57733</v>
      </c>
      <c r="G15" s="11">
        <f t="shared" si="20"/>
        <v>79.968141838077415</v>
      </c>
      <c r="H15" s="9">
        <f>I15/D15</f>
        <v>14.01055848846902</v>
      </c>
      <c r="I15" s="68">
        <v>50424</v>
      </c>
      <c r="J15" s="9">
        <f>100*I15/I$19</f>
        <v>9.0258348950977609</v>
      </c>
      <c r="K15" s="1">
        <f t="shared" ref="K15:L17" si="21">I15+K14</f>
        <v>416900</v>
      </c>
      <c r="L15" s="11">
        <f t="shared" si="21"/>
        <v>74.624594791493266</v>
      </c>
      <c r="M15" s="8">
        <f>N15/D15</f>
        <v>95.433175882189502</v>
      </c>
      <c r="N15" s="68">
        <v>343464</v>
      </c>
      <c r="O15" s="9">
        <f>100*N15/N$19</f>
        <v>8.696834552157231</v>
      </c>
      <c r="P15" s="1">
        <f t="shared" ref="P15:Q17" si="22">N15+P14</f>
        <v>3074639</v>
      </c>
      <c r="Q15" s="11">
        <f t="shared" si="22"/>
        <v>77.852778429792224</v>
      </c>
      <c r="R15" s="9">
        <f>S15/D15</f>
        <v>4.5257015837732704</v>
      </c>
      <c r="S15" s="68">
        <v>16288</v>
      </c>
      <c r="T15" s="9">
        <f>100*S15/S$19</f>
        <v>11.916363051080578</v>
      </c>
      <c r="U15" s="1">
        <f t="shared" ref="U15:V17" si="23">S15+U14</f>
        <v>46884</v>
      </c>
      <c r="V15" s="11">
        <f t="shared" si="23"/>
        <v>34.300513585882975</v>
      </c>
      <c r="W15" s="9">
        <f>X15/D15</f>
        <v>14.750208391219783</v>
      </c>
      <c r="X15" s="68">
        <v>53086</v>
      </c>
      <c r="Y15" s="9">
        <f t="shared" si="0"/>
        <v>7.3526417626617215</v>
      </c>
      <c r="Z15" s="1">
        <f t="shared" ref="Z15:AA17" si="24">X15+Z14</f>
        <v>522305</v>
      </c>
      <c r="AA15" s="11">
        <f t="shared" si="24"/>
        <v>72.341512938383573</v>
      </c>
    </row>
    <row r="16" spans="1:27">
      <c r="A16" s="65" t="s">
        <v>36</v>
      </c>
      <c r="B16" s="59">
        <f t="shared" si="1"/>
        <v>42.762836185819069</v>
      </c>
      <c r="C16" s="9"/>
      <c r="D16" s="68">
        <v>3109</v>
      </c>
      <c r="E16" s="9">
        <f>100*D16/D$19</f>
        <v>4.3063924094466373</v>
      </c>
      <c r="F16" s="1">
        <f t="shared" si="20"/>
        <v>60842</v>
      </c>
      <c r="G16" s="11">
        <f t="shared" si="20"/>
        <v>84.274534247524059</v>
      </c>
      <c r="H16" s="9">
        <f>I16/D16</f>
        <v>14.290125442264394</v>
      </c>
      <c r="I16" s="68">
        <v>44428</v>
      </c>
      <c r="J16" s="9">
        <f>100*I16/I$19</f>
        <v>7.9525581611812486</v>
      </c>
      <c r="K16" s="1">
        <f t="shared" si="21"/>
        <v>461328</v>
      </c>
      <c r="L16" s="11">
        <f t="shared" si="21"/>
        <v>82.57715295267451</v>
      </c>
      <c r="M16" s="8">
        <f>N16/D16</f>
        <v>79.867159858475389</v>
      </c>
      <c r="N16" s="68">
        <v>248307</v>
      </c>
      <c r="O16" s="9">
        <f>100*N16/N$19</f>
        <v>6.2873689735824003</v>
      </c>
      <c r="P16" s="1">
        <f t="shared" si="22"/>
        <v>3322946</v>
      </c>
      <c r="Q16" s="11">
        <f t="shared" si="22"/>
        <v>84.140147403374627</v>
      </c>
      <c r="R16" s="9">
        <f>S16/D16</f>
        <v>10.688645866838211</v>
      </c>
      <c r="S16" s="68">
        <v>33231</v>
      </c>
      <c r="T16" s="9">
        <f>100*S16/S$19</f>
        <v>24.311926605504588</v>
      </c>
      <c r="U16" s="1">
        <f t="shared" si="23"/>
        <v>80115</v>
      </c>
      <c r="V16" s="11">
        <f t="shared" si="23"/>
        <v>58.612440191387563</v>
      </c>
      <c r="W16" s="9">
        <f>X16/D16</f>
        <v>22.879060791251206</v>
      </c>
      <c r="X16" s="68">
        <v>71131</v>
      </c>
      <c r="Y16" s="9">
        <f t="shared" si="0"/>
        <v>9.8519527035356003</v>
      </c>
      <c r="Z16" s="1">
        <f t="shared" si="24"/>
        <v>593436</v>
      </c>
      <c r="AA16" s="11">
        <f t="shared" si="24"/>
        <v>82.193465641919175</v>
      </c>
    </row>
    <row r="17" spans="1:27">
      <c r="A17" s="65" t="s">
        <v>99</v>
      </c>
      <c r="B17" s="59">
        <f t="shared" si="1"/>
        <v>53.969462420166643</v>
      </c>
      <c r="C17" s="9"/>
      <c r="D17" s="68">
        <v>2429</v>
      </c>
      <c r="E17" s="9">
        <f>100*D17/D$19</f>
        <v>3.3644989265184568</v>
      </c>
      <c r="F17" s="1">
        <f t="shared" si="20"/>
        <v>63271</v>
      </c>
      <c r="G17" s="11">
        <f t="shared" si="20"/>
        <v>87.63903317404251</v>
      </c>
      <c r="H17" s="9">
        <f>I17/D17</f>
        <v>7.1638534376286538</v>
      </c>
      <c r="I17" s="68">
        <v>17401</v>
      </c>
      <c r="J17" s="9">
        <f>100*I17/I$19</f>
        <v>3.1147579130889285</v>
      </c>
      <c r="K17" s="1">
        <f t="shared" si="21"/>
        <v>478729</v>
      </c>
      <c r="L17" s="11">
        <f t="shared" si="21"/>
        <v>85.691910865763433</v>
      </c>
      <c r="M17" s="8">
        <f>N17/D17</f>
        <v>54.897900370522848</v>
      </c>
      <c r="N17" s="68">
        <v>133347</v>
      </c>
      <c r="O17" s="9">
        <f>100*N17/N$19</f>
        <v>3.3764726347637897</v>
      </c>
      <c r="P17" s="1">
        <f t="shared" si="22"/>
        <v>3456293</v>
      </c>
      <c r="Q17" s="11">
        <f t="shared" si="22"/>
        <v>87.516620038138413</v>
      </c>
      <c r="R17" s="9">
        <f>S17/D17</f>
        <v>5.253190613421161</v>
      </c>
      <c r="S17" s="68">
        <v>12760</v>
      </c>
      <c r="T17" s="9">
        <f>100*S17/S$19</f>
        <v>9.3352647674231441</v>
      </c>
      <c r="U17" s="1">
        <f t="shared" si="23"/>
        <v>92875</v>
      </c>
      <c r="V17" s="11">
        <f t="shared" si="23"/>
        <v>67.947704958810704</v>
      </c>
      <c r="W17" s="9">
        <f>X17/D17</f>
        <v>11.259365994236312</v>
      </c>
      <c r="X17" s="68">
        <v>27349</v>
      </c>
      <c r="Y17" s="9">
        <f t="shared" si="0"/>
        <v>3.7879553849797576</v>
      </c>
      <c r="Z17" s="1">
        <f t="shared" si="24"/>
        <v>620785</v>
      </c>
      <c r="AA17" s="11">
        <f t="shared" si="24"/>
        <v>85.981421026898929</v>
      </c>
    </row>
    <row r="18" spans="1:27" ht="13.5" thickBot="1">
      <c r="A18" s="67" t="s">
        <v>91</v>
      </c>
      <c r="B18" s="59">
        <f t="shared" si="1"/>
        <v>86.792265937636202</v>
      </c>
      <c r="C18" s="9"/>
      <c r="D18" s="68">
        <v>8924</v>
      </c>
      <c r="E18" s="9">
        <f t="shared" si="3"/>
        <v>12.360966825957476</v>
      </c>
      <c r="F18" s="1">
        <f t="shared" si="4"/>
        <v>72195</v>
      </c>
      <c r="G18" s="11">
        <f t="shared" si="5"/>
        <v>99.999999999999986</v>
      </c>
      <c r="H18" s="9">
        <f t="shared" si="6"/>
        <v>8.9571940833706858</v>
      </c>
      <c r="I18" s="68">
        <v>79934</v>
      </c>
      <c r="J18" s="9">
        <f t="shared" si="7"/>
        <v>14.30808913423656</v>
      </c>
      <c r="K18" s="1">
        <f t="shared" si="8"/>
        <v>558663</v>
      </c>
      <c r="L18" s="11">
        <f t="shared" si="9"/>
        <v>100</v>
      </c>
      <c r="M18" s="8">
        <f t="shared" si="10"/>
        <v>55.244957418198119</v>
      </c>
      <c r="N18" s="68">
        <v>493006</v>
      </c>
      <c r="O18" s="9">
        <f t="shared" si="11"/>
        <v>12.483379961861585</v>
      </c>
      <c r="P18" s="1">
        <f t="shared" si="12"/>
        <v>3949299</v>
      </c>
      <c r="Q18" s="11">
        <f t="shared" si="13"/>
        <v>100</v>
      </c>
      <c r="R18" s="9">
        <f t="shared" si="14"/>
        <v>4.9093455849394889</v>
      </c>
      <c r="S18" s="68">
        <v>43811</v>
      </c>
      <c r="T18" s="9">
        <f t="shared" si="15"/>
        <v>32.052295041189296</v>
      </c>
      <c r="U18" s="1">
        <f t="shared" si="16"/>
        <v>136686</v>
      </c>
      <c r="V18" s="11">
        <f t="shared" si="17"/>
        <v>100</v>
      </c>
      <c r="W18" s="9">
        <f t="shared" si="2"/>
        <v>11.341774988794263</v>
      </c>
      <c r="X18" s="68">
        <v>101214</v>
      </c>
      <c r="Y18" s="9">
        <f t="shared" si="0"/>
        <v>14.018578973101071</v>
      </c>
      <c r="Z18" s="1">
        <f t="shared" si="18"/>
        <v>721999</v>
      </c>
      <c r="AA18" s="11">
        <f t="shared" si="19"/>
        <v>100</v>
      </c>
    </row>
    <row r="19" spans="1:27" ht="13.5" thickBot="1">
      <c r="A19" s="6" t="s">
        <v>1</v>
      </c>
      <c r="B19" s="30">
        <f t="shared" si="1"/>
        <v>9.8804109284055848</v>
      </c>
      <c r="C19" s="12"/>
      <c r="D19" s="28">
        <f>SUM(D4:D18)</f>
        <v>72195</v>
      </c>
      <c r="E19" s="12">
        <f>SUM(E4:E18)</f>
        <v>99.999999999999986</v>
      </c>
      <c r="F19" s="4"/>
      <c r="G19" s="23"/>
      <c r="H19" s="22">
        <f>I19/D19</f>
        <v>7.7382505713692087</v>
      </c>
      <c r="I19" s="28">
        <f>SUM(I4:I18)</f>
        <v>558663</v>
      </c>
      <c r="J19" s="12">
        <f>SUM(J4:J18)</f>
        <v>100</v>
      </c>
      <c r="K19" s="21"/>
      <c r="L19" s="23"/>
      <c r="M19" s="22">
        <f>N19/D19</f>
        <v>54.703220444629132</v>
      </c>
      <c r="N19" s="28">
        <f>SUM(N4:N18)</f>
        <v>3949299</v>
      </c>
      <c r="O19" s="12">
        <f>SUM(O4:O18)</f>
        <v>100</v>
      </c>
      <c r="P19" s="4"/>
      <c r="Q19" s="5"/>
      <c r="R19" s="27">
        <f>S19/D19</f>
        <v>1.8932890089341368</v>
      </c>
      <c r="S19" s="28">
        <f>SUM(S4:S18)</f>
        <v>136686</v>
      </c>
      <c r="T19" s="12">
        <f>SUM(T4:T18)</f>
        <v>100</v>
      </c>
      <c r="U19" s="4"/>
      <c r="V19" s="5"/>
      <c r="W19" s="22">
        <f t="shared" si="2"/>
        <v>10.000678717362698</v>
      </c>
      <c r="X19" s="28">
        <f>SUM(X4:X18)</f>
        <v>721999</v>
      </c>
      <c r="Y19" s="12">
        <f>SUM(Y4:Y18)</f>
        <v>100</v>
      </c>
      <c r="Z19" s="21"/>
      <c r="AA19" s="23"/>
    </row>
    <row r="20" spans="1:27" ht="13.5" thickBot="1"/>
    <row r="21" spans="1:27" ht="13.5" thickBot="1">
      <c r="A21" s="6" t="s">
        <v>0</v>
      </c>
      <c r="B21" s="5" t="s">
        <v>2</v>
      </c>
      <c r="C21" s="2" t="s">
        <v>43</v>
      </c>
      <c r="D21" s="29" t="s">
        <v>24</v>
      </c>
      <c r="E21" s="2" t="s">
        <v>25</v>
      </c>
      <c r="F21" s="2" t="s">
        <v>26</v>
      </c>
      <c r="G21" s="3" t="s">
        <v>27</v>
      </c>
      <c r="H21" s="2" t="s">
        <v>102</v>
      </c>
      <c r="I21" s="29" t="s">
        <v>103</v>
      </c>
      <c r="J21" s="2" t="s">
        <v>104</v>
      </c>
      <c r="K21" s="2" t="s">
        <v>105</v>
      </c>
      <c r="L21" s="3" t="s">
        <v>106</v>
      </c>
      <c r="M21" s="2" t="s">
        <v>110</v>
      </c>
      <c r="N21" s="39" t="s">
        <v>111</v>
      </c>
      <c r="O21" s="2" t="s">
        <v>112</v>
      </c>
      <c r="P21" s="2" t="s">
        <v>113</v>
      </c>
      <c r="Q21" s="3" t="s">
        <v>114</v>
      </c>
      <c r="R21" s="2" t="s">
        <v>115</v>
      </c>
      <c r="S21" s="39" t="s">
        <v>116</v>
      </c>
      <c r="T21" s="2" t="s">
        <v>117</v>
      </c>
      <c r="U21" s="2" t="s">
        <v>118</v>
      </c>
      <c r="V21" s="3" t="s">
        <v>119</v>
      </c>
    </row>
    <row r="22" spans="1:27">
      <c r="A22" s="55" t="str">
        <f t="shared" ref="A22:B32" si="25">A4</f>
        <v>VI&lt;=0</v>
      </c>
      <c r="B22" s="63" t="str">
        <f t="shared" si="25"/>
        <v>x</v>
      </c>
      <c r="C22" s="8">
        <f t="shared" ref="C22:C37" si="26">D22/D4</f>
        <v>-3.7605386416861828</v>
      </c>
      <c r="D22" s="46">
        <v>-51384</v>
      </c>
      <c r="E22" s="9">
        <f>100*D22/D$37</f>
        <v>-3.7143162807104795</v>
      </c>
      <c r="F22" s="1">
        <f>D22</f>
        <v>-51384</v>
      </c>
      <c r="G22" s="11">
        <f>E22</f>
        <v>-3.7143162807104795</v>
      </c>
      <c r="H22" s="9">
        <f t="shared" ref="H22:H37" si="27">I22/D4</f>
        <v>15.570550351288055</v>
      </c>
      <c r="I22" s="46">
        <v>212756</v>
      </c>
      <c r="J22" s="9">
        <f>100*I22/I$37</f>
        <v>6.7171504299328619</v>
      </c>
      <c r="K22" s="1">
        <f>I22</f>
        <v>212756</v>
      </c>
      <c r="L22" s="11">
        <f>J22</f>
        <v>6.7171504299328619</v>
      </c>
      <c r="M22" s="9">
        <f t="shared" ref="M22:M37" si="28">N22/D4</f>
        <v>8.2481703747072608</v>
      </c>
      <c r="N22" s="46">
        <v>112703</v>
      </c>
      <c r="O22" s="9">
        <f>100*N22/N$37</f>
        <v>6.3808080367733107</v>
      </c>
      <c r="P22" s="1">
        <f>N22</f>
        <v>112703</v>
      </c>
      <c r="Q22" s="11">
        <f>O22</f>
        <v>6.3808080367733107</v>
      </c>
      <c r="R22" s="9">
        <f t="shared" ref="R22:R37" si="29">S22/D4</f>
        <v>10.235802107728338</v>
      </c>
      <c r="S22" s="46">
        <v>139862</v>
      </c>
      <c r="T22" s="9">
        <f>100*S22/S$37</f>
        <v>5.4269774271078033</v>
      </c>
      <c r="U22" s="1">
        <f>S22</f>
        <v>139862</v>
      </c>
      <c r="V22" s="11">
        <f>T22</f>
        <v>5.4269774271078033</v>
      </c>
    </row>
    <row r="23" spans="1:27" ht="13.5" customHeight="1">
      <c r="A23" s="54" t="str">
        <f t="shared" si="25"/>
        <v xml:space="preserve"> - -40</v>
      </c>
      <c r="B23" s="11">
        <f t="shared" si="25"/>
        <v>-125.68068160770513</v>
      </c>
      <c r="C23" s="9">
        <f t="shared" si="26"/>
        <v>2.1471465500099423</v>
      </c>
      <c r="D23" s="68">
        <v>10798</v>
      </c>
      <c r="E23" s="9">
        <f>100*D23/D$37</f>
        <v>0.78053843996403072</v>
      </c>
      <c r="F23" s="1">
        <f t="shared" ref="F23:G25" si="30">D23+F22</f>
        <v>-40586</v>
      </c>
      <c r="G23" s="11">
        <f t="shared" si="30"/>
        <v>-2.9337778407464485</v>
      </c>
      <c r="H23" s="9">
        <f t="shared" si="27"/>
        <v>22.567508450984292</v>
      </c>
      <c r="I23" s="68">
        <v>113492</v>
      </c>
      <c r="J23" s="9">
        <f>100*I23/I$37</f>
        <v>3.5831790247698789</v>
      </c>
      <c r="K23" s="1">
        <f t="shared" ref="K23:L25" si="31">I23+K22</f>
        <v>326248</v>
      </c>
      <c r="L23" s="11">
        <f t="shared" si="31"/>
        <v>10.300329454702741</v>
      </c>
      <c r="M23" s="9">
        <f t="shared" si="28"/>
        <v>12.708093060250548</v>
      </c>
      <c r="N23" s="68">
        <v>63909</v>
      </c>
      <c r="O23" s="9">
        <f>100*N23/N$37</f>
        <v>3.6182804434854932</v>
      </c>
      <c r="P23" s="1">
        <f t="shared" ref="P23:Q25" si="32">N23+P22</f>
        <v>176612</v>
      </c>
      <c r="Q23" s="11">
        <f t="shared" si="32"/>
        <v>9.9990884802588038</v>
      </c>
      <c r="R23" s="9">
        <f t="shared" si="29"/>
        <v>17.06442632730165</v>
      </c>
      <c r="S23" s="68">
        <v>85817</v>
      </c>
      <c r="T23" s="9">
        <f>100*S23/S$37</f>
        <v>3.3299032036014808</v>
      </c>
      <c r="U23" s="1">
        <f t="shared" ref="U23:V25" si="33">S23+U22</f>
        <v>225679</v>
      </c>
      <c r="V23" s="11">
        <f t="shared" si="33"/>
        <v>8.7568806307092846</v>
      </c>
    </row>
    <row r="24" spans="1:27">
      <c r="A24" s="54" t="str">
        <f t="shared" si="25"/>
        <v xml:space="preserve"> - -30</v>
      </c>
      <c r="B24" s="11">
        <f t="shared" si="25"/>
        <v>-33.913168487636575</v>
      </c>
      <c r="C24" s="9">
        <f t="shared" si="26"/>
        <v>7.7117516629711753</v>
      </c>
      <c r="D24" s="68">
        <v>6956</v>
      </c>
      <c r="E24" s="9">
        <f>100*D24/D$37</f>
        <v>0.50281768738560828</v>
      </c>
      <c r="F24" s="1">
        <f t="shared" si="30"/>
        <v>-33630</v>
      </c>
      <c r="G24" s="11">
        <f t="shared" si="30"/>
        <v>-2.4309601533608403</v>
      </c>
      <c r="H24" s="9">
        <f t="shared" si="27"/>
        <v>27.077605321507761</v>
      </c>
      <c r="I24" s="68">
        <v>24424</v>
      </c>
      <c r="J24" s="9">
        <f>100*I24/I$37</f>
        <v>0.77111659412980227</v>
      </c>
      <c r="K24" s="1">
        <f t="shared" si="31"/>
        <v>350672</v>
      </c>
      <c r="L24" s="11">
        <f t="shared" si="31"/>
        <v>11.071446048832543</v>
      </c>
      <c r="M24" s="9">
        <f t="shared" si="28"/>
        <v>14.717294900221729</v>
      </c>
      <c r="N24" s="68">
        <v>13275</v>
      </c>
      <c r="O24" s="9">
        <f>100*N24/N$37</f>
        <v>0.75157916548952286</v>
      </c>
      <c r="P24" s="1">
        <f t="shared" si="32"/>
        <v>189887</v>
      </c>
      <c r="Q24" s="11">
        <f t="shared" si="32"/>
        <v>10.750667645748326</v>
      </c>
      <c r="R24" s="9">
        <f t="shared" si="29"/>
        <v>22.771618625277164</v>
      </c>
      <c r="S24" s="68">
        <v>20540</v>
      </c>
      <c r="T24" s="9">
        <f>100*S24/S$37</f>
        <v>0.797000731812746</v>
      </c>
      <c r="U24" s="1">
        <f t="shared" si="33"/>
        <v>246219</v>
      </c>
      <c r="V24" s="11">
        <f t="shared" si="33"/>
        <v>9.5538813625220307</v>
      </c>
    </row>
    <row r="25" spans="1:27">
      <c r="A25" s="55" t="str">
        <f t="shared" si="25"/>
        <v xml:space="preserve"> - -20</v>
      </c>
      <c r="B25" s="11">
        <f t="shared" si="25"/>
        <v>-24.144609425435764</v>
      </c>
      <c r="C25" s="9">
        <f t="shared" si="26"/>
        <v>7.7783357245337159</v>
      </c>
      <c r="D25" s="68">
        <v>10843</v>
      </c>
      <c r="E25" s="9">
        <f>100*D25/D$37</f>
        <v>0.78379128584274727</v>
      </c>
      <c r="F25" s="1">
        <f t="shared" si="30"/>
        <v>-22787</v>
      </c>
      <c r="G25" s="11">
        <f t="shared" si="30"/>
        <v>-1.6471688675180931</v>
      </c>
      <c r="H25" s="9">
        <f t="shared" si="27"/>
        <v>21.923959827833574</v>
      </c>
      <c r="I25" s="68">
        <v>30562</v>
      </c>
      <c r="J25" s="9">
        <f>100*I25/I$37</f>
        <v>0.96490604936926871</v>
      </c>
      <c r="K25" s="1">
        <f t="shared" si="31"/>
        <v>381234</v>
      </c>
      <c r="L25" s="11">
        <f t="shared" si="31"/>
        <v>12.036352098201812</v>
      </c>
      <c r="M25" s="9">
        <f t="shared" si="28"/>
        <v>12.609756097560975</v>
      </c>
      <c r="N25" s="68">
        <v>17578</v>
      </c>
      <c r="O25" s="9">
        <f>100*N25/N$37</f>
        <v>0.9951983857608161</v>
      </c>
      <c r="P25" s="1">
        <f t="shared" si="32"/>
        <v>207465</v>
      </c>
      <c r="Q25" s="11">
        <f t="shared" si="32"/>
        <v>11.745866031509141</v>
      </c>
      <c r="R25" s="9">
        <f t="shared" si="29"/>
        <v>22.343615494978479</v>
      </c>
      <c r="S25" s="68">
        <v>31147</v>
      </c>
      <c r="T25" s="9">
        <f>100*S25/S$37</f>
        <v>1.2085774972624925</v>
      </c>
      <c r="U25" s="1">
        <f t="shared" si="33"/>
        <v>277366</v>
      </c>
      <c r="V25" s="11">
        <f t="shared" si="33"/>
        <v>10.762458859784523</v>
      </c>
    </row>
    <row r="26" spans="1:27">
      <c r="A26" s="55" t="str">
        <f t="shared" si="25"/>
        <v xml:space="preserve"> - -10</v>
      </c>
      <c r="B26" s="11">
        <f t="shared" si="25"/>
        <v>-14.519751618443651</v>
      </c>
      <c r="C26" s="9">
        <f t="shared" si="26"/>
        <v>6.1386861313868613</v>
      </c>
      <c r="D26" s="68">
        <v>15138</v>
      </c>
      <c r="E26" s="9">
        <f t="shared" ref="E26:E32" si="34">100*D26/D$37</f>
        <v>1.0942573536002498</v>
      </c>
      <c r="F26" s="1">
        <f t="shared" ref="F26:F32" si="35">D26+F25</f>
        <v>-7649</v>
      </c>
      <c r="G26" s="11">
        <f t="shared" ref="G26:G32" si="36">E26+G25</f>
        <v>-0.55291151391784332</v>
      </c>
      <c r="H26" s="9">
        <f t="shared" si="27"/>
        <v>19.807785888077859</v>
      </c>
      <c r="I26" s="68">
        <v>48846</v>
      </c>
      <c r="J26" s="9">
        <f t="shared" ref="J26:J32" si="37">100*I26/I$37</f>
        <v>1.542170044090416</v>
      </c>
      <c r="K26" s="1">
        <f t="shared" ref="K26:K32" si="38">I26+K25</f>
        <v>430080</v>
      </c>
      <c r="L26" s="11">
        <f t="shared" ref="L26:L32" si="39">J26+L25</f>
        <v>13.578522142292227</v>
      </c>
      <c r="M26" s="9">
        <f t="shared" si="28"/>
        <v>12.203163017031629</v>
      </c>
      <c r="N26" s="68">
        <v>30093</v>
      </c>
      <c r="O26" s="9">
        <f t="shared" ref="O26:O36" si="40">100*N26/N$37</f>
        <v>1.7037492901752327</v>
      </c>
      <c r="P26" s="1">
        <f t="shared" ref="P26:P32" si="41">N26+P25</f>
        <v>237558</v>
      </c>
      <c r="Q26" s="11">
        <f t="shared" ref="Q26:Q32" si="42">O26+Q25</f>
        <v>13.449615321684375</v>
      </c>
      <c r="R26" s="9">
        <f t="shared" si="29"/>
        <v>15.977696674776967</v>
      </c>
      <c r="S26" s="68">
        <v>39401</v>
      </c>
      <c r="T26" s="9">
        <f t="shared" ref="T26:T36" si="43">100*S26/S$37</f>
        <v>1.5288522801438171</v>
      </c>
      <c r="U26" s="1">
        <f t="shared" ref="U26:U32" si="44">S26+U25</f>
        <v>316767</v>
      </c>
      <c r="V26" s="11">
        <f t="shared" ref="V26:V32" si="45">T26+V25</f>
        <v>12.291311139928339</v>
      </c>
    </row>
    <row r="27" spans="1:27">
      <c r="A27" s="55" t="str">
        <f t="shared" si="25"/>
        <v xml:space="preserve"> - -0</v>
      </c>
      <c r="B27" s="11">
        <f t="shared" si="25"/>
        <v>-1.7754352718228117</v>
      </c>
      <c r="C27" s="9">
        <f t="shared" si="26"/>
        <v>33.362750263435196</v>
      </c>
      <c r="D27" s="68">
        <v>253290</v>
      </c>
      <c r="E27" s="9">
        <f t="shared" si="34"/>
        <v>18.30918516933593</v>
      </c>
      <c r="F27" s="1">
        <f t="shared" si="35"/>
        <v>245641</v>
      </c>
      <c r="G27" s="11">
        <f t="shared" si="36"/>
        <v>17.756273655418084</v>
      </c>
      <c r="H27" s="9">
        <f t="shared" si="27"/>
        <v>56.931902002107485</v>
      </c>
      <c r="I27" s="68">
        <v>432227</v>
      </c>
      <c r="J27" s="9">
        <f t="shared" si="37"/>
        <v>13.646307407916069</v>
      </c>
      <c r="K27" s="1">
        <f t="shared" si="38"/>
        <v>862307</v>
      </c>
      <c r="L27" s="11">
        <f t="shared" si="39"/>
        <v>27.224829550208298</v>
      </c>
      <c r="M27" s="9">
        <f t="shared" si="28"/>
        <v>44.283983140147527</v>
      </c>
      <c r="N27" s="68">
        <v>336204</v>
      </c>
      <c r="O27" s="9">
        <f t="shared" si="40"/>
        <v>19.034570376967199</v>
      </c>
      <c r="P27" s="1">
        <f t="shared" si="41"/>
        <v>573762</v>
      </c>
      <c r="Q27" s="11">
        <f t="shared" si="42"/>
        <v>32.484185698651572</v>
      </c>
      <c r="R27" s="9">
        <f t="shared" si="29"/>
        <v>54.714963119072706</v>
      </c>
      <c r="S27" s="68">
        <v>415396</v>
      </c>
      <c r="T27" s="9">
        <f t="shared" si="43"/>
        <v>16.118350340413215</v>
      </c>
      <c r="U27" s="1">
        <f t="shared" si="44"/>
        <v>732163</v>
      </c>
      <c r="V27" s="11">
        <f t="shared" si="45"/>
        <v>28.409661480341555</v>
      </c>
    </row>
    <row r="28" spans="1:27">
      <c r="A28" s="55">
        <f t="shared" si="25"/>
        <v>0</v>
      </c>
      <c r="B28" s="11">
        <f t="shared" si="25"/>
        <v>0</v>
      </c>
      <c r="C28" s="9">
        <f t="shared" si="26"/>
        <v>4.4753451676528604</v>
      </c>
      <c r="D28" s="68">
        <v>15883</v>
      </c>
      <c r="E28" s="9">
        <f t="shared" si="34"/>
        <v>1.1481100242590017</v>
      </c>
      <c r="F28" s="1">
        <f t="shared" si="35"/>
        <v>261524</v>
      </c>
      <c r="G28" s="11">
        <f t="shared" si="36"/>
        <v>18.904383679677085</v>
      </c>
      <c r="H28" s="9">
        <f t="shared" si="27"/>
        <v>6.5635390250774863</v>
      </c>
      <c r="I28" s="68">
        <v>23294</v>
      </c>
      <c r="J28" s="9">
        <f t="shared" si="37"/>
        <v>0.73544013853830725</v>
      </c>
      <c r="K28" s="1">
        <f t="shared" si="38"/>
        <v>885601</v>
      </c>
      <c r="L28" s="11">
        <f t="shared" si="39"/>
        <v>27.960269688746607</v>
      </c>
      <c r="M28" s="9">
        <f t="shared" si="28"/>
        <v>1.9653423499577345</v>
      </c>
      <c r="N28" s="68">
        <v>6975</v>
      </c>
      <c r="O28" s="9">
        <f t="shared" si="40"/>
        <v>0.39489752763008829</v>
      </c>
      <c r="P28" s="1">
        <f t="shared" si="41"/>
        <v>580737</v>
      </c>
      <c r="Q28" s="11">
        <f t="shared" si="42"/>
        <v>32.879083226281658</v>
      </c>
      <c r="R28" s="9">
        <f t="shared" si="29"/>
        <v>2.3105100028176953</v>
      </c>
      <c r="S28" s="68">
        <v>8200</v>
      </c>
      <c r="T28" s="9">
        <f t="shared" si="43"/>
        <v>0.31817945476458215</v>
      </c>
      <c r="U28" s="1">
        <f t="shared" si="44"/>
        <v>740363</v>
      </c>
      <c r="V28" s="11">
        <f t="shared" si="45"/>
        <v>28.727840935106137</v>
      </c>
    </row>
    <row r="29" spans="1:27">
      <c r="A29" s="54" t="str">
        <f t="shared" si="25"/>
        <v>- 5</v>
      </c>
      <c r="B29" s="11">
        <f t="shared" si="25"/>
        <v>2.2558594830160712</v>
      </c>
      <c r="C29" s="9">
        <f t="shared" si="26"/>
        <v>59.061897762534706</v>
      </c>
      <c r="D29" s="68">
        <v>361636</v>
      </c>
      <c r="E29" s="9">
        <f t="shared" si="34"/>
        <v>26.141026048789797</v>
      </c>
      <c r="F29" s="1">
        <f t="shared" si="35"/>
        <v>623160</v>
      </c>
      <c r="G29" s="11">
        <f t="shared" si="36"/>
        <v>45.045409728466879</v>
      </c>
      <c r="H29" s="9">
        <f t="shared" si="27"/>
        <v>95.6452719255267</v>
      </c>
      <c r="I29" s="68">
        <v>585636</v>
      </c>
      <c r="J29" s="9">
        <f t="shared" si="37"/>
        <v>18.489749333434364</v>
      </c>
      <c r="K29" s="1">
        <f t="shared" si="38"/>
        <v>1471237</v>
      </c>
      <c r="L29" s="11">
        <f t="shared" si="39"/>
        <v>46.450019022180967</v>
      </c>
      <c r="M29" s="9">
        <f t="shared" si="28"/>
        <v>68.279764821166097</v>
      </c>
      <c r="N29" s="68">
        <v>418077</v>
      </c>
      <c r="O29" s="9">
        <f t="shared" si="40"/>
        <v>23.669903033549023</v>
      </c>
      <c r="P29" s="1">
        <f t="shared" si="41"/>
        <v>998814</v>
      </c>
      <c r="Q29" s="11">
        <f t="shared" si="42"/>
        <v>56.548986259830684</v>
      </c>
      <c r="R29" s="9">
        <f t="shared" si="29"/>
        <v>93.147476727094556</v>
      </c>
      <c r="S29" s="68">
        <v>570342</v>
      </c>
      <c r="T29" s="9">
        <f t="shared" si="43"/>
        <v>22.13062275479772</v>
      </c>
      <c r="U29" s="1">
        <f t="shared" si="44"/>
        <v>1310705</v>
      </c>
      <c r="V29" s="11">
        <f t="shared" si="45"/>
        <v>50.858463689903857</v>
      </c>
    </row>
    <row r="30" spans="1:27">
      <c r="A30" s="55" t="str">
        <f t="shared" si="25"/>
        <v>- 10</v>
      </c>
      <c r="B30" s="11">
        <f t="shared" si="25"/>
        <v>7.5790780749753281</v>
      </c>
      <c r="C30" s="9">
        <f t="shared" si="26"/>
        <v>60.50770955985422</v>
      </c>
      <c r="D30" s="68">
        <v>215831</v>
      </c>
      <c r="E30" s="9">
        <f t="shared" si="34"/>
        <v>15.601443974428294</v>
      </c>
      <c r="F30" s="1">
        <f t="shared" si="35"/>
        <v>838991</v>
      </c>
      <c r="G30" s="11">
        <f t="shared" si="36"/>
        <v>60.646853702895172</v>
      </c>
      <c r="H30" s="9">
        <f t="shared" si="27"/>
        <v>113.41351275581721</v>
      </c>
      <c r="I30" s="68">
        <v>404546</v>
      </c>
      <c r="J30" s="9">
        <f t="shared" si="37"/>
        <v>12.772360534262816</v>
      </c>
      <c r="K30" s="1">
        <f t="shared" si="38"/>
        <v>1875783</v>
      </c>
      <c r="L30" s="11">
        <f t="shared" si="39"/>
        <v>59.222379556443784</v>
      </c>
      <c r="M30" s="9">
        <f t="shared" si="28"/>
        <v>64.407345107933835</v>
      </c>
      <c r="N30" s="68">
        <v>229741</v>
      </c>
      <c r="O30" s="9">
        <f t="shared" si="40"/>
        <v>13.007047010073709</v>
      </c>
      <c r="P30" s="1">
        <f t="shared" si="41"/>
        <v>1228555</v>
      </c>
      <c r="Q30" s="11">
        <f t="shared" si="42"/>
        <v>69.55603326990439</v>
      </c>
      <c r="R30" s="9">
        <f t="shared" si="29"/>
        <v>99.509391645640591</v>
      </c>
      <c r="S30" s="68">
        <v>354950</v>
      </c>
      <c r="T30" s="9">
        <f t="shared" si="43"/>
        <v>13.772902130327857</v>
      </c>
      <c r="U30" s="1">
        <f t="shared" si="44"/>
        <v>1665655</v>
      </c>
      <c r="V30" s="11">
        <f t="shared" si="45"/>
        <v>64.631365820231707</v>
      </c>
    </row>
    <row r="31" spans="1:27">
      <c r="A31" s="55" t="str">
        <f t="shared" si="25"/>
        <v xml:space="preserve"> - 20</v>
      </c>
      <c r="B31" s="11">
        <f t="shared" si="25"/>
        <v>13.746615054906716</v>
      </c>
      <c r="C31" s="8">
        <f t="shared" si="26"/>
        <v>43.296529401186838</v>
      </c>
      <c r="D31" s="68">
        <v>240772</v>
      </c>
      <c r="E31" s="9">
        <f t="shared" si="34"/>
        <v>17.404315731340954</v>
      </c>
      <c r="F31" s="1">
        <f t="shared" si="35"/>
        <v>1079763</v>
      </c>
      <c r="G31" s="11">
        <f t="shared" si="36"/>
        <v>78.05116943423613</v>
      </c>
      <c r="H31" s="9">
        <f t="shared" si="27"/>
        <v>85.359108074087388</v>
      </c>
      <c r="I31" s="68">
        <v>474682</v>
      </c>
      <c r="J31" s="9">
        <f t="shared" si="37"/>
        <v>14.986700259364675</v>
      </c>
      <c r="K31" s="1">
        <f t="shared" si="38"/>
        <v>2350465</v>
      </c>
      <c r="L31" s="11">
        <f t="shared" si="39"/>
        <v>74.209079815808451</v>
      </c>
      <c r="M31" s="9">
        <f t="shared" si="28"/>
        <v>34.884732961697537</v>
      </c>
      <c r="N31" s="68">
        <v>193994</v>
      </c>
      <c r="O31" s="9">
        <f t="shared" si="40"/>
        <v>10.983190103952882</v>
      </c>
      <c r="P31" s="1">
        <f t="shared" si="41"/>
        <v>1422549</v>
      </c>
      <c r="Q31" s="11">
        <f t="shared" si="42"/>
        <v>80.539223373857268</v>
      </c>
      <c r="R31" s="9">
        <f t="shared" si="29"/>
        <v>63.745729185398311</v>
      </c>
      <c r="S31" s="68">
        <v>354490</v>
      </c>
      <c r="T31" s="9">
        <f t="shared" si="43"/>
        <v>13.755053038963014</v>
      </c>
      <c r="U31" s="1">
        <f t="shared" si="44"/>
        <v>2020145</v>
      </c>
      <c r="V31" s="11">
        <f t="shared" si="45"/>
        <v>78.38641885919472</v>
      </c>
    </row>
    <row r="32" spans="1:27">
      <c r="A32" s="54" t="str">
        <f t="shared" si="25"/>
        <v xml:space="preserve"> - 30</v>
      </c>
      <c r="B32" s="11">
        <f t="shared" si="25"/>
        <v>24.06919606509641</v>
      </c>
      <c r="C32" s="8">
        <f t="shared" si="26"/>
        <v>24.352460928388151</v>
      </c>
      <c r="D32" s="68">
        <v>104399</v>
      </c>
      <c r="E32" s="9">
        <f t="shared" si="34"/>
        <v>7.5465301531584412</v>
      </c>
      <c r="F32" s="1">
        <f t="shared" si="35"/>
        <v>1184162</v>
      </c>
      <c r="G32" s="11">
        <f t="shared" si="36"/>
        <v>85.597699587394573</v>
      </c>
      <c r="H32" s="9">
        <f t="shared" si="27"/>
        <v>52.721483554933521</v>
      </c>
      <c r="I32" s="68">
        <v>226017</v>
      </c>
      <c r="J32" s="9">
        <f t="shared" si="37"/>
        <v>7.1358278437371245</v>
      </c>
      <c r="K32" s="1">
        <f t="shared" si="38"/>
        <v>2576482</v>
      </c>
      <c r="L32" s="11">
        <f t="shared" si="39"/>
        <v>81.344907659545569</v>
      </c>
      <c r="M32" s="9">
        <f t="shared" si="28"/>
        <v>22.186843946815955</v>
      </c>
      <c r="N32" s="68">
        <v>95115</v>
      </c>
      <c r="O32" s="9">
        <f t="shared" si="40"/>
        <v>5.385043489682559</v>
      </c>
      <c r="P32" s="1">
        <f t="shared" si="41"/>
        <v>1517664</v>
      </c>
      <c r="Q32" s="11">
        <f t="shared" si="42"/>
        <v>85.924266863539827</v>
      </c>
      <c r="R32" s="9">
        <f t="shared" si="29"/>
        <v>41.74480989036622</v>
      </c>
      <c r="S32" s="68">
        <v>178960</v>
      </c>
      <c r="T32" s="9">
        <f t="shared" si="43"/>
        <v>6.9440725883743433</v>
      </c>
      <c r="U32" s="1">
        <f t="shared" si="44"/>
        <v>2199105</v>
      </c>
      <c r="V32" s="11">
        <f t="shared" si="45"/>
        <v>85.330491447569059</v>
      </c>
    </row>
    <row r="33" spans="1:22">
      <c r="A33" s="54" t="str">
        <f t="shared" ref="A33:B36" si="46">A15</f>
        <v xml:space="preserve"> - 40</v>
      </c>
      <c r="B33" s="11">
        <f t="shared" si="46"/>
        <v>34.35489654299635</v>
      </c>
      <c r="C33" s="8">
        <f t="shared" si="26"/>
        <v>13.173381494859683</v>
      </c>
      <c r="D33" s="68">
        <v>47411</v>
      </c>
      <c r="E33" s="9">
        <f>100*D33/D$37</f>
        <v>3.427126132351793</v>
      </c>
      <c r="F33" s="1">
        <f t="shared" ref="F33:G36" si="47">D33+F32</f>
        <v>1231573</v>
      </c>
      <c r="G33" s="11">
        <f t="shared" si="47"/>
        <v>89.02482571974636</v>
      </c>
      <c r="H33" s="9">
        <f t="shared" si="27"/>
        <v>40.848569046957486</v>
      </c>
      <c r="I33" s="68">
        <v>147014</v>
      </c>
      <c r="J33" s="9">
        <f>100*I33/I$37</f>
        <v>4.6415384445381083</v>
      </c>
      <c r="K33" s="1">
        <f t="shared" ref="K33:L36" si="48">I33+K32</f>
        <v>2723496</v>
      </c>
      <c r="L33" s="11">
        <f t="shared" si="48"/>
        <v>85.986446104083683</v>
      </c>
      <c r="M33" s="9">
        <f t="shared" si="28"/>
        <v>17.953876076687969</v>
      </c>
      <c r="N33" s="68">
        <v>64616</v>
      </c>
      <c r="O33" s="9">
        <f>100*N33/N$37</f>
        <v>3.6583080495119407</v>
      </c>
      <c r="P33" s="1">
        <f t="shared" ref="P33:Q36" si="49">N33+P32</f>
        <v>1582280</v>
      </c>
      <c r="Q33" s="11">
        <f t="shared" si="49"/>
        <v>89.582574913051772</v>
      </c>
      <c r="R33" s="9">
        <f t="shared" si="29"/>
        <v>25.215059738816336</v>
      </c>
      <c r="S33" s="68">
        <v>90749</v>
      </c>
      <c r="T33" s="9">
        <f>100*S33/S$37</f>
        <v>3.5212765049306176</v>
      </c>
      <c r="U33" s="1">
        <f t="shared" ref="U33:V36" si="50">S33+U32</f>
        <v>2289854</v>
      </c>
      <c r="V33" s="11">
        <f t="shared" si="50"/>
        <v>88.851767952499671</v>
      </c>
    </row>
    <row r="34" spans="1:22">
      <c r="A34" s="54" t="str">
        <f t="shared" si="46"/>
        <v xml:space="preserve"> - 50</v>
      </c>
      <c r="B34" s="11">
        <f t="shared" si="46"/>
        <v>42.762836185819069</v>
      </c>
      <c r="C34" s="8">
        <f t="shared" si="26"/>
        <v>24.995175297523318</v>
      </c>
      <c r="D34" s="68">
        <v>77710</v>
      </c>
      <c r="E34" s="9">
        <f>100*D34/D$37</f>
        <v>5.6173034052236366</v>
      </c>
      <c r="F34" s="1">
        <f t="shared" si="47"/>
        <v>1309283</v>
      </c>
      <c r="G34" s="11">
        <f t="shared" si="47"/>
        <v>94.642129124969998</v>
      </c>
      <c r="H34" s="9">
        <f t="shared" si="27"/>
        <v>52.806046960437442</v>
      </c>
      <c r="I34" s="68">
        <v>164174</v>
      </c>
      <c r="J34" s="9">
        <f>100*I34/I$37</f>
        <v>5.1833154161753265</v>
      </c>
      <c r="K34" s="1">
        <f t="shared" si="48"/>
        <v>2887670</v>
      </c>
      <c r="L34" s="11">
        <f t="shared" si="48"/>
        <v>91.169761520259016</v>
      </c>
      <c r="M34" s="9">
        <f t="shared" si="28"/>
        <v>31.873592795110969</v>
      </c>
      <c r="N34" s="68">
        <v>99095</v>
      </c>
      <c r="O34" s="9">
        <f>100*N34/N$37</f>
        <v>5.6103756989969318</v>
      </c>
      <c r="P34" s="1">
        <f t="shared" si="49"/>
        <v>1681375</v>
      </c>
      <c r="Q34" s="11">
        <f t="shared" si="49"/>
        <v>95.192950612048705</v>
      </c>
      <c r="R34" s="9">
        <f t="shared" si="29"/>
        <v>54.807655194596336</v>
      </c>
      <c r="S34" s="68">
        <v>170397</v>
      </c>
      <c r="T34" s="9">
        <f>100*S34/S$37</f>
        <v>6.6118078723805489</v>
      </c>
      <c r="U34" s="1">
        <f t="shared" si="50"/>
        <v>2460251</v>
      </c>
      <c r="V34" s="11">
        <f t="shared" si="50"/>
        <v>95.463575824880223</v>
      </c>
    </row>
    <row r="35" spans="1:22">
      <c r="A35" s="54" t="str">
        <f t="shared" si="46"/>
        <v xml:space="preserve"> - 60</v>
      </c>
      <c r="B35" s="11">
        <f>B17</f>
        <v>53.969462420166643</v>
      </c>
      <c r="C35" s="8">
        <f t="shared" si="26"/>
        <v>9.7336352408398525</v>
      </c>
      <c r="D35" s="68">
        <v>23643</v>
      </c>
      <c r="E35" s="9">
        <f>100*D35/D$37</f>
        <v>1.7090452246776791</v>
      </c>
      <c r="F35" s="1">
        <f t="shared" si="47"/>
        <v>1332926</v>
      </c>
      <c r="G35" s="11">
        <f t="shared" si="47"/>
        <v>96.351174349647678</v>
      </c>
      <c r="H35" s="9">
        <f t="shared" si="27"/>
        <v>28.869493618773159</v>
      </c>
      <c r="I35" s="68">
        <v>70124</v>
      </c>
      <c r="J35" s="9">
        <f>100*I35/I$37</f>
        <v>2.2139608600867287</v>
      </c>
      <c r="K35" s="1">
        <f t="shared" si="48"/>
        <v>2957794</v>
      </c>
      <c r="L35" s="11">
        <f t="shared" si="48"/>
        <v>93.383722380345745</v>
      </c>
      <c r="M35" s="9">
        <f t="shared" si="28"/>
        <v>10.975710168793743</v>
      </c>
      <c r="N35" s="68">
        <v>26660</v>
      </c>
      <c r="O35" s="9">
        <f>100*N35/N$37</f>
        <v>1.5093861056083375</v>
      </c>
      <c r="P35" s="1">
        <f t="shared" si="49"/>
        <v>1708035</v>
      </c>
      <c r="Q35" s="11">
        <f t="shared" si="49"/>
        <v>96.702336717657047</v>
      </c>
      <c r="R35" s="9">
        <f t="shared" si="29"/>
        <v>14.410045286125978</v>
      </c>
      <c r="S35" s="68">
        <v>35002</v>
      </c>
      <c r="T35" s="9">
        <f>100*S35/S$37</f>
        <v>1.3581606433743785</v>
      </c>
      <c r="U35" s="1">
        <f t="shared" si="50"/>
        <v>2495253</v>
      </c>
      <c r="V35" s="11">
        <f t="shared" si="50"/>
        <v>96.821736468254599</v>
      </c>
    </row>
    <row r="36" spans="1:22" ht="12" customHeight="1" thickBot="1">
      <c r="A36" s="54" t="str">
        <f t="shared" si="46"/>
        <v>viac</v>
      </c>
      <c r="B36" s="11">
        <f>B18</f>
        <v>86.792265937636202</v>
      </c>
      <c r="C36" s="8">
        <f t="shared" si="26"/>
        <v>5.6564320932317349</v>
      </c>
      <c r="D36" s="68">
        <v>50478</v>
      </c>
      <c r="E36" s="9">
        <f>100*D36/D$37</f>
        <v>3.6488256503523195</v>
      </c>
      <c r="F36" s="1">
        <f t="shared" si="47"/>
        <v>1383404</v>
      </c>
      <c r="G36" s="11">
        <f t="shared" si="47"/>
        <v>100</v>
      </c>
      <c r="H36" s="9">
        <f t="shared" si="27"/>
        <v>23.482855221873599</v>
      </c>
      <c r="I36" s="68">
        <v>209561</v>
      </c>
      <c r="J36" s="9">
        <f>100*I36/I$37</f>
        <v>6.6162776196542543</v>
      </c>
      <c r="K36" s="1">
        <f t="shared" si="48"/>
        <v>3167355</v>
      </c>
      <c r="L36" s="11">
        <f t="shared" si="48"/>
        <v>100</v>
      </c>
      <c r="M36" s="9">
        <f t="shared" si="28"/>
        <v>6.52689376961004</v>
      </c>
      <c r="N36" s="68">
        <v>58246</v>
      </c>
      <c r="O36" s="9">
        <f t="shared" si="40"/>
        <v>3.2976632823429566</v>
      </c>
      <c r="P36" s="1">
        <f t="shared" si="49"/>
        <v>1766281</v>
      </c>
      <c r="Q36" s="11">
        <f t="shared" si="49"/>
        <v>100</v>
      </c>
      <c r="R36" s="9">
        <f t="shared" si="29"/>
        <v>9.1785073957866423</v>
      </c>
      <c r="S36" s="68">
        <v>81909</v>
      </c>
      <c r="T36" s="9">
        <f t="shared" si="43"/>
        <v>3.1782635317453849</v>
      </c>
      <c r="U36" s="1">
        <f t="shared" si="50"/>
        <v>2577162</v>
      </c>
      <c r="V36" s="11">
        <f t="shared" si="50"/>
        <v>99.999999999999986</v>
      </c>
    </row>
    <row r="37" spans="1:22" ht="13.5" thickBot="1">
      <c r="A37" s="6" t="s">
        <v>1</v>
      </c>
      <c r="B37" s="30">
        <f>B19</f>
        <v>9.8804109284055848</v>
      </c>
      <c r="C37" s="12">
        <f t="shared" si="26"/>
        <v>19.162047233187895</v>
      </c>
      <c r="D37" s="28">
        <f>SUM(D22:D36)</f>
        <v>1383404</v>
      </c>
      <c r="E37" s="4">
        <f>SUM(E22:E36)</f>
        <v>100</v>
      </c>
      <c r="F37" s="4"/>
      <c r="G37" s="5"/>
      <c r="H37" s="12">
        <f t="shared" si="27"/>
        <v>43.872221067940991</v>
      </c>
      <c r="I37" s="28">
        <f>SUM(I22:I36)</f>
        <v>3167355</v>
      </c>
      <c r="J37" s="12">
        <f>SUM(J22:J36)</f>
        <v>100</v>
      </c>
      <c r="K37" s="4"/>
      <c r="L37" s="5"/>
      <c r="M37" s="22">
        <f t="shared" si="28"/>
        <v>24.465420042939261</v>
      </c>
      <c r="N37" s="28">
        <f>SUM(N22:N36)</f>
        <v>1766281</v>
      </c>
      <c r="O37" s="12">
        <f>SUM(O22:O36)</f>
        <v>100</v>
      </c>
      <c r="P37" s="4"/>
      <c r="Q37" s="5"/>
      <c r="R37" s="22">
        <f t="shared" si="29"/>
        <v>35.697236650737587</v>
      </c>
      <c r="S37" s="28">
        <f>SUM(S22:S36)</f>
        <v>2577162</v>
      </c>
      <c r="T37" s="12">
        <f>SUM(T22:T36)</f>
        <v>99.999999999999986</v>
      </c>
      <c r="U37" s="4"/>
      <c r="V37" s="5"/>
    </row>
    <row r="38" spans="1:22">
      <c r="A38" s="1"/>
      <c r="B38" s="9"/>
      <c r="C38" s="9"/>
      <c r="D38" s="1"/>
      <c r="E38" s="1"/>
      <c r="F38" s="1"/>
      <c r="G38" s="1"/>
      <c r="H38" s="1"/>
      <c r="I38" s="8"/>
      <c r="J38" s="9"/>
      <c r="K38" s="1"/>
      <c r="L38" s="1"/>
      <c r="M38" s="1"/>
      <c r="N38" s="8"/>
      <c r="O38" s="9"/>
      <c r="P38" s="1"/>
      <c r="Q38" s="9"/>
      <c r="R38" s="9"/>
      <c r="S38" s="8"/>
      <c r="T38" s="9"/>
      <c r="U38" s="1"/>
      <c r="V38" s="9"/>
    </row>
    <row r="39" spans="1:22" ht="13.5" customHeight="1">
      <c r="A39" s="1"/>
      <c r="B39" s="9"/>
      <c r="C39" s="9"/>
      <c r="D39" s="1"/>
      <c r="E39" s="1"/>
      <c r="F39" s="1"/>
      <c r="G39" s="1"/>
      <c r="H39" s="1"/>
      <c r="I39" s="8"/>
      <c r="J39" s="9"/>
      <c r="K39" s="1"/>
      <c r="L39" s="1"/>
      <c r="M39" s="1"/>
      <c r="N39" s="8"/>
      <c r="O39" s="9"/>
      <c r="P39" s="1"/>
      <c r="Q39" s="9"/>
      <c r="R39" s="9"/>
      <c r="S39" s="8"/>
      <c r="T39" s="9"/>
      <c r="U39" s="1"/>
      <c r="V39" s="9"/>
    </row>
    <row r="40" spans="1:22">
      <c r="A40" s="13" t="s">
        <v>8</v>
      </c>
      <c r="B40" s="44" t="s">
        <v>66</v>
      </c>
      <c r="F40" s="13" t="s">
        <v>20</v>
      </c>
      <c r="G40" s="13"/>
      <c r="H40" s="44" t="s">
        <v>65</v>
      </c>
      <c r="N40" s="13" t="s">
        <v>5</v>
      </c>
      <c r="O40" s="7" t="s">
        <v>6</v>
      </c>
    </row>
    <row r="41" spans="1:22">
      <c r="A41" s="13" t="s">
        <v>24</v>
      </c>
      <c r="B41" s="7" t="s">
        <v>55</v>
      </c>
      <c r="F41" s="13" t="s">
        <v>103</v>
      </c>
      <c r="G41" s="13"/>
      <c r="H41" s="44" t="s">
        <v>122</v>
      </c>
      <c r="N41" s="13" t="s">
        <v>7</v>
      </c>
      <c r="O41" s="44" t="s">
        <v>123</v>
      </c>
    </row>
    <row r="42" spans="1:22">
      <c r="A42" s="13" t="s">
        <v>12</v>
      </c>
      <c r="B42" s="7" t="s">
        <v>3</v>
      </c>
      <c r="F42" s="13" t="s">
        <v>45</v>
      </c>
      <c r="G42" s="13"/>
      <c r="H42" s="7" t="s">
        <v>53</v>
      </c>
      <c r="N42" s="13" t="s">
        <v>54</v>
      </c>
      <c r="O42" s="7" t="s">
        <v>56</v>
      </c>
    </row>
    <row r="43" spans="1:22">
      <c r="A43" s="13" t="s">
        <v>41</v>
      </c>
      <c r="B43" s="7" t="s">
        <v>4</v>
      </c>
      <c r="F43" s="13" t="s">
        <v>28</v>
      </c>
      <c r="G43" s="13"/>
      <c r="H43" s="7" t="s">
        <v>42</v>
      </c>
    </row>
    <row r="44" spans="1:22">
      <c r="A44" s="34" t="s">
        <v>68</v>
      </c>
      <c r="B44" s="35" t="s">
        <v>72</v>
      </c>
      <c r="C44" s="9"/>
      <c r="D44" s="1"/>
      <c r="E44" s="1"/>
      <c r="F44" s="37" t="s">
        <v>111</v>
      </c>
      <c r="G44" s="1"/>
      <c r="H44" s="50" t="s">
        <v>124</v>
      </c>
      <c r="I44" s="1"/>
      <c r="J44" s="9"/>
      <c r="K44" s="1"/>
      <c r="L44" s="1"/>
      <c r="M44" s="1"/>
      <c r="N44" s="8"/>
      <c r="R44" s="9"/>
      <c r="S44" s="8"/>
      <c r="T44" s="9"/>
      <c r="U44" s="1"/>
      <c r="V44" s="9"/>
    </row>
    <row r="45" spans="1:22">
      <c r="A45" s="34" t="s">
        <v>81</v>
      </c>
      <c r="B45" s="35" t="s">
        <v>87</v>
      </c>
      <c r="C45" s="9"/>
      <c r="D45" s="1"/>
      <c r="E45" s="1"/>
      <c r="F45" s="37" t="s">
        <v>116</v>
      </c>
      <c r="G45" s="1"/>
      <c r="H45" s="50" t="s">
        <v>125</v>
      </c>
      <c r="I45" s="1"/>
      <c r="J45" s="9"/>
      <c r="K45" s="1"/>
      <c r="L45" s="1"/>
      <c r="M45" s="1"/>
      <c r="N45" s="8"/>
      <c r="R45" s="9"/>
      <c r="S45" s="8"/>
      <c r="T45" s="9"/>
      <c r="U45" s="1"/>
      <c r="V45" s="9"/>
    </row>
    <row r="46" spans="1:22">
      <c r="A46" s="34"/>
      <c r="B46" s="35"/>
      <c r="C46" s="9"/>
      <c r="D46" s="1"/>
      <c r="E46" s="1"/>
      <c r="F46" s="37"/>
      <c r="G46" s="1"/>
      <c r="H46" s="50"/>
      <c r="I46" s="1"/>
      <c r="J46" s="9"/>
      <c r="K46" s="1"/>
      <c r="L46" s="1"/>
      <c r="M46" s="1"/>
      <c r="N46" s="8"/>
      <c r="R46" s="9"/>
      <c r="S46" s="8"/>
      <c r="T46" s="9"/>
      <c r="U46" s="1"/>
      <c r="V46" s="9"/>
    </row>
    <row r="47" spans="1:22">
      <c r="A47" s="34"/>
      <c r="B47" s="35"/>
      <c r="C47" s="9"/>
      <c r="D47" s="1"/>
      <c r="E47" s="1"/>
      <c r="F47" s="37"/>
      <c r="G47" s="1"/>
      <c r="H47" s="38"/>
      <c r="I47" s="1"/>
      <c r="J47" s="9"/>
      <c r="K47" s="1"/>
      <c r="L47" s="1"/>
      <c r="M47" s="1"/>
      <c r="N47" s="8"/>
      <c r="R47" s="9"/>
      <c r="S47" s="8"/>
      <c r="T47" s="9"/>
      <c r="U47" s="1"/>
      <c r="V47" s="9"/>
    </row>
    <row r="48" spans="1:22">
      <c r="A48" s="1" t="str">
        <f>A1</f>
        <v>Frekvenčná tabuľka: Rentabilita vlastného imania (SR, rok 2007, v hal. zisku/1 Sk VI; v mil. Sk)</v>
      </c>
      <c r="B48" s="9"/>
      <c r="C48" s="9"/>
      <c r="D48" s="1"/>
      <c r="E48" s="1"/>
      <c r="F48" s="1"/>
      <c r="G48" s="1"/>
      <c r="H48" s="1"/>
      <c r="I48" s="8"/>
      <c r="J48" s="9"/>
      <c r="K48" s="1"/>
      <c r="L48" s="1"/>
      <c r="M48" s="1"/>
      <c r="N48" s="8"/>
      <c r="O48" s="9"/>
      <c r="P48" s="1"/>
      <c r="Q48" s="9"/>
      <c r="R48" s="9"/>
      <c r="S48" s="8"/>
      <c r="T48" s="9"/>
      <c r="U48" s="1"/>
      <c r="V48" s="9"/>
    </row>
    <row r="49" spans="1:22" ht="13.5" thickBot="1">
      <c r="A49" s="1"/>
      <c r="B49" s="9"/>
      <c r="C49" s="9"/>
      <c r="D49" s="1"/>
      <c r="E49" s="1"/>
      <c r="F49" s="1"/>
      <c r="G49" s="1"/>
      <c r="H49" s="1"/>
      <c r="I49" s="8"/>
      <c r="J49" s="9"/>
      <c r="K49" s="1"/>
      <c r="L49" s="1"/>
      <c r="M49" s="1"/>
      <c r="N49" s="8"/>
      <c r="O49" s="9"/>
      <c r="P49" s="1"/>
      <c r="Q49" s="9"/>
      <c r="R49" s="9"/>
      <c r="S49" s="8"/>
      <c r="T49" s="9"/>
      <c r="U49" s="1"/>
      <c r="V49" s="9"/>
    </row>
    <row r="50" spans="1:22" ht="13.5" thickBot="1">
      <c r="A50" s="6" t="s">
        <v>0</v>
      </c>
      <c r="B50" s="5" t="s">
        <v>2</v>
      </c>
      <c r="C50" s="2" t="s">
        <v>44</v>
      </c>
      <c r="D50" s="29" t="s">
        <v>45</v>
      </c>
      <c r="E50" s="2" t="s">
        <v>46</v>
      </c>
      <c r="F50" s="2" t="s">
        <v>47</v>
      </c>
      <c r="G50" s="3" t="s">
        <v>48</v>
      </c>
      <c r="H50" s="2" t="s">
        <v>49</v>
      </c>
      <c r="I50" s="29" t="s">
        <v>28</v>
      </c>
      <c r="J50" s="2" t="s">
        <v>29</v>
      </c>
      <c r="K50" s="2" t="s">
        <v>30</v>
      </c>
      <c r="L50" s="3" t="s">
        <v>31</v>
      </c>
      <c r="M50" s="31" t="s">
        <v>67</v>
      </c>
      <c r="N50" s="32" t="s">
        <v>68</v>
      </c>
      <c r="O50" s="31" t="s">
        <v>69</v>
      </c>
      <c r="P50" s="31" t="s">
        <v>70</v>
      </c>
      <c r="Q50" s="33" t="s">
        <v>71</v>
      </c>
      <c r="R50" s="2" t="s">
        <v>80</v>
      </c>
      <c r="S50" s="29" t="s">
        <v>81</v>
      </c>
      <c r="T50" s="2" t="s">
        <v>82</v>
      </c>
      <c r="U50" s="2" t="s">
        <v>83</v>
      </c>
      <c r="V50" s="3" t="s">
        <v>84</v>
      </c>
    </row>
    <row r="51" spans="1:22">
      <c r="A51" s="55" t="str">
        <f t="shared" ref="A51:B60" si="51">A4</f>
        <v>VI&lt;=0</v>
      </c>
      <c r="B51" s="63" t="str">
        <f t="shared" si="51"/>
        <v>x</v>
      </c>
      <c r="C51" s="9">
        <f t="shared" ref="C51:C66" si="52">D51/D4</f>
        <v>7.0540837236533962</v>
      </c>
      <c r="D51" s="46">
        <v>96387</v>
      </c>
      <c r="E51" s="9">
        <f>100*D51/D$66</f>
        <v>5.7892663097338861</v>
      </c>
      <c r="F51" s="8">
        <f>D51</f>
        <v>96387</v>
      </c>
      <c r="G51" s="11">
        <f>E51</f>
        <v>5.7892663097338861</v>
      </c>
      <c r="H51" s="9">
        <f t="shared" ref="H51:H66" si="53">I51/D4</f>
        <v>1.5054888758782201</v>
      </c>
      <c r="I51" s="46">
        <v>20571</v>
      </c>
      <c r="J51" s="9">
        <f>100*I51/I$66</f>
        <v>6.9880254777070068</v>
      </c>
      <c r="K51" s="1">
        <f>I51</f>
        <v>20571</v>
      </c>
      <c r="L51" s="11">
        <f>J51</f>
        <v>6.9880254777070068</v>
      </c>
      <c r="M51" s="26">
        <f t="shared" ref="M51:M66" si="54">N51/D4</f>
        <v>1.122438524590164</v>
      </c>
      <c r="N51" s="46">
        <v>15337</v>
      </c>
      <c r="O51" s="9">
        <f>100*N51/N$66</f>
        <v>7.333750938416002</v>
      </c>
      <c r="P51" s="1">
        <f>N51</f>
        <v>15337</v>
      </c>
      <c r="Q51" s="11">
        <f>O51</f>
        <v>7.333750938416002</v>
      </c>
      <c r="R51" s="9">
        <f t="shared" ref="R51:R66" si="55">S51/D4</f>
        <v>0.43135245901639346</v>
      </c>
      <c r="S51" s="46">
        <v>5894</v>
      </c>
      <c r="T51" s="9">
        <f>100*S51/S$66</f>
        <v>17.3230660710087</v>
      </c>
      <c r="U51" s="1">
        <f>S51</f>
        <v>5894</v>
      </c>
      <c r="V51" s="11">
        <f>T51</f>
        <v>17.3230660710087</v>
      </c>
    </row>
    <row r="52" spans="1:22">
      <c r="A52" s="54" t="str">
        <f t="shared" si="51"/>
        <v xml:space="preserve"> - -40</v>
      </c>
      <c r="B52" s="11">
        <f t="shared" si="51"/>
        <v>-125.68068160770513</v>
      </c>
      <c r="C52" s="9">
        <f t="shared" si="52"/>
        <v>11.594153907337443</v>
      </c>
      <c r="D52" s="68">
        <v>58307</v>
      </c>
      <c r="E52" s="9">
        <f>100*D52/D$66</f>
        <v>3.5020775698139137</v>
      </c>
      <c r="F52" s="8">
        <f>D52+F51</f>
        <v>154694</v>
      </c>
      <c r="G52" s="11">
        <f>E52+G51</f>
        <v>9.2913438795477994</v>
      </c>
      <c r="H52" s="9">
        <f t="shared" si="53"/>
        <v>2.3636905945516009</v>
      </c>
      <c r="I52" s="68">
        <v>11887</v>
      </c>
      <c r="J52" s="9">
        <f>100*I52/I$66</f>
        <v>4.038046709129512</v>
      </c>
      <c r="K52" s="1">
        <f>I52+K51</f>
        <v>32458</v>
      </c>
      <c r="L52" s="11">
        <f>J52+L51</f>
        <v>11.026072186836519</v>
      </c>
      <c r="M52" s="26">
        <f t="shared" si="54"/>
        <v>2.5635315172002384</v>
      </c>
      <c r="N52" s="68">
        <v>12892</v>
      </c>
      <c r="O52" s="9">
        <f>100*N52/N$66</f>
        <v>6.1646160981977633</v>
      </c>
      <c r="P52" s="1">
        <f>N52+P51</f>
        <v>28229</v>
      </c>
      <c r="Q52" s="11">
        <f>O52+Q51</f>
        <v>13.498367036613764</v>
      </c>
      <c r="R52" s="9">
        <f t="shared" si="55"/>
        <v>0.54523762179359714</v>
      </c>
      <c r="S52" s="68">
        <v>2742</v>
      </c>
      <c r="T52" s="9">
        <f>100*S52/S$66</f>
        <v>8.0590171643545734</v>
      </c>
      <c r="U52" s="1">
        <f>S52+U51</f>
        <v>8636</v>
      </c>
      <c r="V52" s="11">
        <f>T52+V51</f>
        <v>25.382083235363275</v>
      </c>
    </row>
    <row r="53" spans="1:22">
      <c r="A53" s="54" t="str">
        <f t="shared" si="51"/>
        <v xml:space="preserve"> - -30</v>
      </c>
      <c r="B53" s="11">
        <f t="shared" si="51"/>
        <v>-33.913168487636575</v>
      </c>
      <c r="C53" s="9">
        <f t="shared" si="52"/>
        <v>10.503325942350333</v>
      </c>
      <c r="D53" s="68">
        <v>9474</v>
      </c>
      <c r="E53" s="9">
        <f t="shared" ref="E53:E60" si="56">100*D53/D$66</f>
        <v>0.56903429942231665</v>
      </c>
      <c r="F53" s="8">
        <f t="shared" ref="F53:F60" si="57">D53+F52</f>
        <v>164168</v>
      </c>
      <c r="G53" s="11">
        <f t="shared" ref="G53:G60" si="58">E53+G52</f>
        <v>9.8603781789701159</v>
      </c>
      <c r="H53" s="9">
        <f t="shared" si="53"/>
        <v>3.0033259423503327</v>
      </c>
      <c r="I53" s="68">
        <v>2709</v>
      </c>
      <c r="J53" s="9">
        <f t="shared" ref="J53:J60" si="59">100*I53/I$66</f>
        <v>0.92025477707006365</v>
      </c>
      <c r="K53" s="1">
        <f t="shared" ref="K53:K60" si="60">I53+K52</f>
        <v>35167</v>
      </c>
      <c r="L53" s="11">
        <f t="shared" ref="L53:L60" si="61">J53+L52</f>
        <v>11.946326963906582</v>
      </c>
      <c r="M53" s="26">
        <f t="shared" si="54"/>
        <v>1.4778270509977827</v>
      </c>
      <c r="N53" s="68">
        <v>1333</v>
      </c>
      <c r="O53" s="9">
        <f t="shared" ref="O53:O60" si="62">100*N53/N$66</f>
        <v>0.63740562045436067</v>
      </c>
      <c r="P53" s="1">
        <f t="shared" ref="P53:P60" si="63">N53+P52</f>
        <v>29562</v>
      </c>
      <c r="Q53" s="11">
        <f t="shared" ref="Q53:Q60" si="64">O53+Q52</f>
        <v>14.135772657068125</v>
      </c>
      <c r="R53" s="9">
        <f t="shared" si="55"/>
        <v>0.50332594235033257</v>
      </c>
      <c r="S53" s="68">
        <v>454</v>
      </c>
      <c r="T53" s="9">
        <f t="shared" ref="T53:T60" si="65">100*S53/S$66</f>
        <v>1.3343522219609687</v>
      </c>
      <c r="U53" s="1">
        <f t="shared" ref="U53:U60" si="66">S53+U52</f>
        <v>9090</v>
      </c>
      <c r="V53" s="11">
        <f t="shared" ref="V53:V60" si="67">T53+V52</f>
        <v>26.716435457324245</v>
      </c>
    </row>
    <row r="54" spans="1:22">
      <c r="A54" s="55" t="str">
        <f t="shared" si="51"/>
        <v xml:space="preserve"> - -20</v>
      </c>
      <c r="B54" s="11">
        <f t="shared" si="51"/>
        <v>-24.144609425435764</v>
      </c>
      <c r="C54" s="9">
        <f t="shared" si="52"/>
        <v>13.714490674318508</v>
      </c>
      <c r="D54" s="68">
        <v>19118</v>
      </c>
      <c r="E54" s="9">
        <f t="shared" si="56"/>
        <v>1.1482792628621332</v>
      </c>
      <c r="F54" s="8">
        <f t="shared" si="57"/>
        <v>183286</v>
      </c>
      <c r="G54" s="11">
        <f t="shared" si="58"/>
        <v>11.008657441832248</v>
      </c>
      <c r="H54" s="9">
        <f t="shared" si="53"/>
        <v>4.1492109038737448</v>
      </c>
      <c r="I54" s="68">
        <v>5784</v>
      </c>
      <c r="J54" s="9">
        <f t="shared" si="59"/>
        <v>1.9648407643312102</v>
      </c>
      <c r="K54" s="1">
        <f t="shared" si="60"/>
        <v>40951</v>
      </c>
      <c r="L54" s="11">
        <f t="shared" si="61"/>
        <v>13.911167728237793</v>
      </c>
      <c r="M54" s="26">
        <f t="shared" si="54"/>
        <v>1.8299856527977045</v>
      </c>
      <c r="N54" s="68">
        <v>2551</v>
      </c>
      <c r="O54" s="9">
        <f t="shared" si="62"/>
        <v>1.2198212586489678</v>
      </c>
      <c r="P54" s="1">
        <f t="shared" si="63"/>
        <v>32113</v>
      </c>
      <c r="Q54" s="11">
        <f t="shared" si="64"/>
        <v>15.355593915717094</v>
      </c>
      <c r="R54" s="9">
        <f t="shared" si="55"/>
        <v>0.19368723098995697</v>
      </c>
      <c r="S54" s="68">
        <v>270</v>
      </c>
      <c r="T54" s="9">
        <f t="shared" si="65"/>
        <v>0.79355748883141308</v>
      </c>
      <c r="U54" s="1">
        <f t="shared" si="66"/>
        <v>9360</v>
      </c>
      <c r="V54" s="11">
        <f t="shared" si="67"/>
        <v>27.509992946155659</v>
      </c>
    </row>
    <row r="55" spans="1:22">
      <c r="A55" s="55" t="str">
        <f t="shared" si="51"/>
        <v xml:space="preserve"> - -10</v>
      </c>
      <c r="B55" s="11">
        <f t="shared" si="51"/>
        <v>-14.519751618443651</v>
      </c>
      <c r="C55" s="9">
        <f t="shared" si="52"/>
        <v>12.414030819140308</v>
      </c>
      <c r="D55" s="68">
        <v>30613</v>
      </c>
      <c r="E55" s="9">
        <f t="shared" si="56"/>
        <v>1.8387003386336691</v>
      </c>
      <c r="F55" s="8">
        <f t="shared" si="57"/>
        <v>213899</v>
      </c>
      <c r="G55" s="11">
        <f t="shared" si="58"/>
        <v>12.847357780465918</v>
      </c>
      <c r="H55" s="9">
        <f t="shared" si="53"/>
        <v>1.9825628548256284</v>
      </c>
      <c r="I55" s="68">
        <v>4889</v>
      </c>
      <c r="J55" s="9">
        <f t="shared" si="59"/>
        <v>1.6608067940552016</v>
      </c>
      <c r="K55" s="1">
        <f t="shared" si="60"/>
        <v>45840</v>
      </c>
      <c r="L55" s="11">
        <f t="shared" si="61"/>
        <v>15.571974522292994</v>
      </c>
      <c r="M55" s="26">
        <f t="shared" si="54"/>
        <v>1.4395782643957826</v>
      </c>
      <c r="N55" s="68">
        <v>3550</v>
      </c>
      <c r="O55" s="9">
        <f t="shared" si="62"/>
        <v>1.6975168436706531</v>
      </c>
      <c r="P55" s="1">
        <f t="shared" si="63"/>
        <v>35663</v>
      </c>
      <c r="Q55" s="11">
        <f t="shared" si="64"/>
        <v>17.053110759387746</v>
      </c>
      <c r="R55" s="9">
        <f t="shared" si="55"/>
        <v>0.30981346309813462</v>
      </c>
      <c r="S55" s="68">
        <v>764</v>
      </c>
      <c r="T55" s="9">
        <f t="shared" si="65"/>
        <v>2.2454737832118505</v>
      </c>
      <c r="U55" s="1">
        <f t="shared" si="66"/>
        <v>10124</v>
      </c>
      <c r="V55" s="11">
        <f t="shared" si="67"/>
        <v>29.755466729367509</v>
      </c>
    </row>
    <row r="56" spans="1:22">
      <c r="A56" s="55" t="str">
        <f t="shared" si="51"/>
        <v xml:space="preserve"> - -0</v>
      </c>
      <c r="B56" s="11">
        <f t="shared" si="51"/>
        <v>-1.7754352718228117</v>
      </c>
      <c r="C56" s="9">
        <f t="shared" si="52"/>
        <v>7.1139357218124344</v>
      </c>
      <c r="D56" s="68">
        <v>54009</v>
      </c>
      <c r="E56" s="9">
        <f t="shared" si="56"/>
        <v>3.2439279583597109</v>
      </c>
      <c r="F56" s="8">
        <f t="shared" si="57"/>
        <v>267908</v>
      </c>
      <c r="G56" s="11">
        <f t="shared" si="58"/>
        <v>16.091285738825629</v>
      </c>
      <c r="H56" s="9">
        <f t="shared" si="53"/>
        <v>2.2838514225500526</v>
      </c>
      <c r="I56" s="68">
        <v>17339</v>
      </c>
      <c r="J56" s="9">
        <f t="shared" si="59"/>
        <v>5.8901061571125268</v>
      </c>
      <c r="K56" s="1">
        <f t="shared" si="60"/>
        <v>63179</v>
      </c>
      <c r="L56" s="11">
        <f t="shared" si="61"/>
        <v>21.462080679405521</v>
      </c>
      <c r="M56" s="26">
        <f t="shared" si="54"/>
        <v>1.7531612223393045</v>
      </c>
      <c r="N56" s="68">
        <v>13310</v>
      </c>
      <c r="O56" s="9">
        <f t="shared" si="62"/>
        <v>6.3644927293679974</v>
      </c>
      <c r="P56" s="1">
        <f t="shared" si="63"/>
        <v>48973</v>
      </c>
      <c r="Q56" s="11">
        <f t="shared" si="64"/>
        <v>23.417603488755745</v>
      </c>
      <c r="R56" s="9">
        <f t="shared" si="55"/>
        <v>0.28609062170706007</v>
      </c>
      <c r="S56" s="68">
        <v>2172</v>
      </c>
      <c r="T56" s="9">
        <f t="shared" si="65"/>
        <v>6.3837291323771455</v>
      </c>
      <c r="U56" s="1">
        <f t="shared" si="66"/>
        <v>12296</v>
      </c>
      <c r="V56" s="11">
        <f t="shared" si="67"/>
        <v>36.139195861744653</v>
      </c>
    </row>
    <row r="57" spans="1:22">
      <c r="A57" s="55">
        <f t="shared" si="51"/>
        <v>0</v>
      </c>
      <c r="B57" s="11">
        <f t="shared" si="51"/>
        <v>0</v>
      </c>
      <c r="C57" s="9">
        <f t="shared" si="52"/>
        <v>0.95040856579318123</v>
      </c>
      <c r="D57" s="68">
        <v>3373</v>
      </c>
      <c r="E57" s="9">
        <f t="shared" si="56"/>
        <v>0.20259158665310051</v>
      </c>
      <c r="F57" s="8">
        <f t="shared" si="57"/>
        <v>271281</v>
      </c>
      <c r="G57" s="11">
        <f t="shared" si="58"/>
        <v>16.293877325478729</v>
      </c>
      <c r="H57" s="9">
        <f t="shared" si="53"/>
        <v>0.25979149056072132</v>
      </c>
      <c r="I57" s="68">
        <v>922</v>
      </c>
      <c r="J57" s="9">
        <f t="shared" si="59"/>
        <v>0.31320594479830149</v>
      </c>
      <c r="K57" s="1">
        <f t="shared" si="60"/>
        <v>64101</v>
      </c>
      <c r="L57" s="11">
        <f t="shared" si="61"/>
        <v>21.775286624203822</v>
      </c>
      <c r="M57" s="26">
        <f t="shared" si="54"/>
        <v>9.4674556213017749E-2</v>
      </c>
      <c r="N57" s="68">
        <v>336</v>
      </c>
      <c r="O57" s="9">
        <f t="shared" si="62"/>
        <v>0.16066638295023647</v>
      </c>
      <c r="P57" s="1">
        <f t="shared" si="63"/>
        <v>49309</v>
      </c>
      <c r="Q57" s="11">
        <f t="shared" si="64"/>
        <v>23.578269871705981</v>
      </c>
      <c r="R57" s="9">
        <f t="shared" si="55"/>
        <v>3.8320653705269089E-2</v>
      </c>
      <c r="S57" s="68">
        <v>136</v>
      </c>
      <c r="T57" s="9">
        <f t="shared" si="65"/>
        <v>0.39971784622619327</v>
      </c>
      <c r="U57" s="1">
        <f t="shared" si="66"/>
        <v>12432</v>
      </c>
      <c r="V57" s="11">
        <f t="shared" si="67"/>
        <v>36.538913707970849</v>
      </c>
    </row>
    <row r="58" spans="1:22">
      <c r="A58" s="54" t="str">
        <f t="shared" si="51"/>
        <v>- 5</v>
      </c>
      <c r="B58" s="11">
        <f t="shared" si="51"/>
        <v>2.2558594830160712</v>
      </c>
      <c r="C58" s="9">
        <f t="shared" si="52"/>
        <v>23.870325004082964</v>
      </c>
      <c r="D58" s="68">
        <v>146158</v>
      </c>
      <c r="E58" s="9">
        <f t="shared" si="56"/>
        <v>8.7786484204102759</v>
      </c>
      <c r="F58" s="8">
        <f t="shared" si="57"/>
        <v>417439</v>
      </c>
      <c r="G58" s="11">
        <f t="shared" si="58"/>
        <v>25.072525745889003</v>
      </c>
      <c r="H58" s="9">
        <f t="shared" si="53"/>
        <v>6.9552506941041976</v>
      </c>
      <c r="I58" s="68">
        <v>42587</v>
      </c>
      <c r="J58" s="9">
        <f t="shared" si="59"/>
        <v>14.46692144373673</v>
      </c>
      <c r="K58" s="1">
        <f t="shared" si="60"/>
        <v>106688</v>
      </c>
      <c r="L58" s="11">
        <f t="shared" si="61"/>
        <v>36.242208067940552</v>
      </c>
      <c r="M58" s="26">
        <f t="shared" si="54"/>
        <v>4.7148456638902498</v>
      </c>
      <c r="N58" s="68">
        <v>28869</v>
      </c>
      <c r="O58" s="9">
        <f t="shared" si="62"/>
        <v>13.804398242233262</v>
      </c>
      <c r="P58" s="1">
        <f t="shared" si="63"/>
        <v>78178</v>
      </c>
      <c r="Q58" s="11">
        <f t="shared" si="64"/>
        <v>37.382668113939246</v>
      </c>
      <c r="R58" s="9">
        <f t="shared" si="55"/>
        <v>0.7120692471010942</v>
      </c>
      <c r="S58" s="68">
        <v>4360</v>
      </c>
      <c r="T58" s="9">
        <f t="shared" si="65"/>
        <v>12.814483893722079</v>
      </c>
      <c r="U58" s="1">
        <f t="shared" si="66"/>
        <v>16792</v>
      </c>
      <c r="V58" s="11">
        <f t="shared" si="67"/>
        <v>49.353397601692926</v>
      </c>
    </row>
    <row r="59" spans="1:22">
      <c r="A59" s="54" t="str">
        <f t="shared" si="51"/>
        <v>- 10</v>
      </c>
      <c r="B59" s="11">
        <f t="shared" si="51"/>
        <v>7.5790780749753281</v>
      </c>
      <c r="C59" s="9">
        <f t="shared" si="52"/>
        <v>59.289038407625455</v>
      </c>
      <c r="D59" s="68">
        <v>211484</v>
      </c>
      <c r="E59" s="9">
        <f t="shared" si="56"/>
        <v>12.702306288687906</v>
      </c>
      <c r="F59" s="8">
        <f t="shared" si="57"/>
        <v>628923</v>
      </c>
      <c r="G59" s="11">
        <f t="shared" si="58"/>
        <v>37.77483203457691</v>
      </c>
      <c r="H59" s="9">
        <f t="shared" si="53"/>
        <v>9.8345948976731155</v>
      </c>
      <c r="I59" s="68">
        <v>35080</v>
      </c>
      <c r="J59" s="9">
        <f t="shared" si="59"/>
        <v>11.916772823779192</v>
      </c>
      <c r="K59" s="1">
        <f t="shared" si="60"/>
        <v>141768</v>
      </c>
      <c r="L59" s="11">
        <f t="shared" si="61"/>
        <v>48.158980891719743</v>
      </c>
      <c r="M59" s="26">
        <f t="shared" si="54"/>
        <v>8.6038687973086621</v>
      </c>
      <c r="N59" s="68">
        <v>30690</v>
      </c>
      <c r="O59" s="9">
        <f t="shared" si="62"/>
        <v>14.675152656972491</v>
      </c>
      <c r="P59" s="1">
        <f t="shared" si="63"/>
        <v>108868</v>
      </c>
      <c r="Q59" s="11">
        <f t="shared" si="64"/>
        <v>52.057820770911739</v>
      </c>
      <c r="R59" s="9">
        <f t="shared" si="55"/>
        <v>1.089430894308943</v>
      </c>
      <c r="S59" s="68">
        <v>3886</v>
      </c>
      <c r="T59" s="9">
        <f t="shared" si="65"/>
        <v>11.421349635551376</v>
      </c>
      <c r="U59" s="1">
        <f t="shared" si="66"/>
        <v>20678</v>
      </c>
      <c r="V59" s="11">
        <f t="shared" si="67"/>
        <v>60.774747237244299</v>
      </c>
    </row>
    <row r="60" spans="1:22">
      <c r="A60" s="55" t="str">
        <f t="shared" si="51"/>
        <v xml:space="preserve"> - 20</v>
      </c>
      <c r="B60" s="11">
        <f t="shared" si="51"/>
        <v>13.746615054906716</v>
      </c>
      <c r="C60" s="9">
        <f t="shared" si="52"/>
        <v>84.787268476892649</v>
      </c>
      <c r="D60" s="68">
        <v>471502</v>
      </c>
      <c r="E60" s="9">
        <f t="shared" si="56"/>
        <v>28.31969709164251</v>
      </c>
      <c r="F60" s="8">
        <f t="shared" si="57"/>
        <v>1100425</v>
      </c>
      <c r="G60" s="11">
        <f t="shared" si="58"/>
        <v>66.094529126219413</v>
      </c>
      <c r="H60" s="9">
        <f t="shared" si="53"/>
        <v>8.8520050350656359</v>
      </c>
      <c r="I60" s="68">
        <v>49226</v>
      </c>
      <c r="J60" s="9">
        <f t="shared" si="59"/>
        <v>16.722208067940553</v>
      </c>
      <c r="K60" s="1">
        <f t="shared" si="60"/>
        <v>190994</v>
      </c>
      <c r="L60" s="11">
        <f t="shared" si="61"/>
        <v>64.881188959660292</v>
      </c>
      <c r="M60" s="26">
        <f t="shared" si="54"/>
        <v>6.8473296169753644</v>
      </c>
      <c r="N60" s="68">
        <v>38078</v>
      </c>
      <c r="O60" s="9">
        <f t="shared" si="62"/>
        <v>18.207900386842571</v>
      </c>
      <c r="P60" s="1">
        <f t="shared" si="63"/>
        <v>146946</v>
      </c>
      <c r="Q60" s="11">
        <f t="shared" si="64"/>
        <v>70.265721157754314</v>
      </c>
      <c r="R60" s="9">
        <f t="shared" si="55"/>
        <v>0.76676856680453154</v>
      </c>
      <c r="S60" s="68">
        <v>4264</v>
      </c>
      <c r="T60" s="9">
        <f t="shared" si="65"/>
        <v>12.532330119915354</v>
      </c>
      <c r="U60" s="1">
        <f t="shared" si="66"/>
        <v>24942</v>
      </c>
      <c r="V60" s="11">
        <f t="shared" si="67"/>
        <v>73.307077357159656</v>
      </c>
    </row>
    <row r="61" spans="1:22">
      <c r="A61" s="55" t="str">
        <f t="shared" ref="A61:B65" si="68">A14</f>
        <v xml:space="preserve"> - 30</v>
      </c>
      <c r="B61" s="11">
        <f t="shared" si="68"/>
        <v>24.06919606509641</v>
      </c>
      <c r="C61" s="9">
        <f t="shared" si="52"/>
        <v>34.130160951714487</v>
      </c>
      <c r="D61" s="68">
        <v>146316</v>
      </c>
      <c r="E61" s="9">
        <f>100*D61/D$66</f>
        <v>8.7881383316736006</v>
      </c>
      <c r="F61" s="8">
        <f t="shared" ref="F61:G65" si="69">D61+F60</f>
        <v>1246741</v>
      </c>
      <c r="G61" s="11">
        <f t="shared" si="69"/>
        <v>74.882667457893007</v>
      </c>
      <c r="H61" s="9">
        <f t="shared" si="53"/>
        <v>6.9178912992768833</v>
      </c>
      <c r="I61" s="68">
        <v>29657</v>
      </c>
      <c r="J61" s="9">
        <f>100*I61/I$66</f>
        <v>10.074564755838642</v>
      </c>
      <c r="K61" s="1">
        <f t="shared" ref="K61:L65" si="70">I61+K60</f>
        <v>220651</v>
      </c>
      <c r="L61" s="11">
        <f t="shared" si="70"/>
        <v>74.955753715498929</v>
      </c>
      <c r="M61" s="26">
        <f t="shared" si="54"/>
        <v>4.0447865640307912</v>
      </c>
      <c r="N61" s="68">
        <v>17340</v>
      </c>
      <c r="O61" s="9">
        <f>100*N61/N$66</f>
        <v>8.291532977253274</v>
      </c>
      <c r="P61" s="1">
        <f t="shared" ref="P61:Q65" si="71">N61+P60</f>
        <v>164286</v>
      </c>
      <c r="Q61" s="11">
        <f t="shared" si="71"/>
        <v>78.557254135007582</v>
      </c>
      <c r="R61" s="9">
        <f t="shared" si="55"/>
        <v>0.54280382551901096</v>
      </c>
      <c r="S61" s="68">
        <v>2327</v>
      </c>
      <c r="T61" s="9">
        <f>100*S61/S$66</f>
        <v>6.8392899130025864</v>
      </c>
      <c r="U61" s="1">
        <f t="shared" ref="U61:V65" si="72">S61+U60</f>
        <v>27269</v>
      </c>
      <c r="V61" s="11">
        <f t="shared" si="72"/>
        <v>80.146367270162244</v>
      </c>
    </row>
    <row r="62" spans="1:22">
      <c r="A62" s="55" t="str">
        <f t="shared" si="68"/>
        <v xml:space="preserve"> - 40</v>
      </c>
      <c r="B62" s="11">
        <f t="shared" si="68"/>
        <v>34.35489654299635</v>
      </c>
      <c r="C62" s="9">
        <f t="shared" si="52"/>
        <v>31.661850514031677</v>
      </c>
      <c r="D62" s="68">
        <v>113951</v>
      </c>
      <c r="E62" s="9">
        <f>100*D62/D$66</f>
        <v>6.8442080909301675</v>
      </c>
      <c r="F62" s="8">
        <f t="shared" si="69"/>
        <v>1360692</v>
      </c>
      <c r="G62" s="11">
        <f t="shared" si="69"/>
        <v>81.726875548823173</v>
      </c>
      <c r="H62" s="9">
        <f t="shared" si="53"/>
        <v>5.2003334259516532</v>
      </c>
      <c r="I62" s="68">
        <v>18716</v>
      </c>
      <c r="J62" s="9">
        <f>100*I62/I$66</f>
        <v>6.3578768577494689</v>
      </c>
      <c r="K62" s="1">
        <f t="shared" si="70"/>
        <v>239367</v>
      </c>
      <c r="L62" s="11">
        <f t="shared" si="70"/>
        <v>81.313630573248403</v>
      </c>
      <c r="M62" s="26">
        <f t="shared" si="54"/>
        <v>3.3028619060850235</v>
      </c>
      <c r="N62" s="68">
        <v>11887</v>
      </c>
      <c r="O62" s="9">
        <f>100*N62/N$66</f>
        <v>5.6840514706233956</v>
      </c>
      <c r="P62" s="1">
        <f t="shared" si="71"/>
        <v>176173</v>
      </c>
      <c r="Q62" s="11">
        <f t="shared" si="71"/>
        <v>84.241305605630984</v>
      </c>
      <c r="R62" s="9">
        <f t="shared" si="55"/>
        <v>0.53153653792720201</v>
      </c>
      <c r="S62" s="68">
        <v>1913</v>
      </c>
      <c r="T62" s="9">
        <f>100*S62/S$66</f>
        <v>5.6225017634610861</v>
      </c>
      <c r="U62" s="1">
        <f t="shared" si="72"/>
        <v>29182</v>
      </c>
      <c r="V62" s="11">
        <f t="shared" si="72"/>
        <v>85.768869033623332</v>
      </c>
    </row>
    <row r="63" spans="1:22">
      <c r="A63" s="55" t="str">
        <f t="shared" si="68"/>
        <v xml:space="preserve"> - 50</v>
      </c>
      <c r="B63" s="11">
        <f t="shared" si="68"/>
        <v>42.762836185819069</v>
      </c>
      <c r="C63" s="9">
        <f t="shared" si="52"/>
        <v>27.964618848504344</v>
      </c>
      <c r="D63" s="68">
        <v>86942</v>
      </c>
      <c r="E63" s="9">
        <f>100*D63/D$66</f>
        <v>5.2219738294674958</v>
      </c>
      <c r="F63" s="8">
        <f t="shared" si="69"/>
        <v>1447634</v>
      </c>
      <c r="G63" s="11">
        <f t="shared" si="69"/>
        <v>86.948849378290674</v>
      </c>
      <c r="H63" s="9">
        <f t="shared" si="53"/>
        <v>6.301383081376648</v>
      </c>
      <c r="I63" s="68">
        <v>19591</v>
      </c>
      <c r="J63" s="9">
        <f>100*I63/I$66</f>
        <v>6.6551167728237788</v>
      </c>
      <c r="K63" s="1">
        <f t="shared" si="70"/>
        <v>258958</v>
      </c>
      <c r="L63" s="11">
        <f t="shared" si="70"/>
        <v>87.968747346072178</v>
      </c>
      <c r="M63" s="26">
        <f t="shared" si="54"/>
        <v>3.9131553554197489</v>
      </c>
      <c r="N63" s="68">
        <v>12166</v>
      </c>
      <c r="O63" s="9">
        <f>100*N63/N$66</f>
        <v>5.8174619493231452</v>
      </c>
      <c r="P63" s="1">
        <f t="shared" si="71"/>
        <v>188339</v>
      </c>
      <c r="Q63" s="11">
        <f t="shared" si="71"/>
        <v>90.05876755495413</v>
      </c>
      <c r="R63" s="9">
        <f t="shared" si="55"/>
        <v>0.4010935992280476</v>
      </c>
      <c r="S63" s="68">
        <v>1247</v>
      </c>
      <c r="T63" s="9">
        <f>100*S63/S$66</f>
        <v>3.665059957676934</v>
      </c>
      <c r="U63" s="1">
        <f t="shared" si="72"/>
        <v>30429</v>
      </c>
      <c r="V63" s="11">
        <f t="shared" si="72"/>
        <v>89.433928991300263</v>
      </c>
    </row>
    <row r="64" spans="1:22">
      <c r="A64" s="55" t="str">
        <f t="shared" si="68"/>
        <v xml:space="preserve"> - 60</v>
      </c>
      <c r="B64" s="11">
        <f t="shared" si="68"/>
        <v>53.969462420166643</v>
      </c>
      <c r="C64" s="9">
        <f t="shared" si="52"/>
        <v>15.761218608480856</v>
      </c>
      <c r="D64" s="68">
        <v>38284</v>
      </c>
      <c r="E64" s="9">
        <f>100*D64/D$66</f>
        <v>2.2994415367409724</v>
      </c>
      <c r="F64" s="8">
        <f t="shared" si="69"/>
        <v>1485918</v>
      </c>
      <c r="G64" s="11">
        <f t="shared" si="69"/>
        <v>89.248290915031646</v>
      </c>
      <c r="H64" s="9">
        <f t="shared" si="53"/>
        <v>3.1786743515850144</v>
      </c>
      <c r="I64" s="68">
        <v>7721</v>
      </c>
      <c r="J64" s="9">
        <f>100*I64/I$66</f>
        <v>2.6228450106157113</v>
      </c>
      <c r="K64" s="1">
        <f t="shared" si="70"/>
        <v>266679</v>
      </c>
      <c r="L64" s="11">
        <f t="shared" si="70"/>
        <v>90.591592356687883</v>
      </c>
      <c r="M64" s="26">
        <f t="shared" si="54"/>
        <v>1.4648003293536436</v>
      </c>
      <c r="N64" s="68">
        <v>3558</v>
      </c>
      <c r="O64" s="9">
        <f>100*N64/N$66</f>
        <v>1.7013422337408968</v>
      </c>
      <c r="P64" s="1">
        <f t="shared" si="71"/>
        <v>191897</v>
      </c>
      <c r="Q64" s="11">
        <f t="shared" si="71"/>
        <v>91.760109788695033</v>
      </c>
      <c r="R64" s="9">
        <f t="shared" si="55"/>
        <v>0.47591601482091395</v>
      </c>
      <c r="S64" s="68">
        <v>1156</v>
      </c>
      <c r="T64" s="9">
        <f>100*S64/S$66</f>
        <v>3.3976016929226427</v>
      </c>
      <c r="U64" s="1">
        <f t="shared" si="72"/>
        <v>31585</v>
      </c>
      <c r="V64" s="11">
        <f t="shared" si="72"/>
        <v>92.831530684222912</v>
      </c>
    </row>
    <row r="65" spans="1:22" ht="13.5" thickBot="1">
      <c r="A65" s="55" t="str">
        <f t="shared" si="68"/>
        <v>viac</v>
      </c>
      <c r="B65" s="17">
        <f>B18</f>
        <v>86.792265937636202</v>
      </c>
      <c r="C65" s="8">
        <f t="shared" si="52"/>
        <v>20.059166293142088</v>
      </c>
      <c r="D65" s="68">
        <v>179008</v>
      </c>
      <c r="E65" s="9">
        <f>100*D65/D$66</f>
        <v>10.751709084968342</v>
      </c>
      <c r="F65" s="8">
        <f t="shared" si="69"/>
        <v>1664926</v>
      </c>
      <c r="G65" s="11">
        <f t="shared" si="69"/>
        <v>99.999999999999986</v>
      </c>
      <c r="H65" s="9">
        <f t="shared" si="53"/>
        <v>3.1035410129986554</v>
      </c>
      <c r="I65" s="68">
        <v>27696</v>
      </c>
      <c r="J65" s="9">
        <f>100*I65/I$66</f>
        <v>9.4084076433121027</v>
      </c>
      <c r="K65" s="1">
        <f t="shared" si="70"/>
        <v>294375</v>
      </c>
      <c r="L65" s="11">
        <f t="shared" si="70"/>
        <v>99.999999999999986</v>
      </c>
      <c r="M65" s="26">
        <f t="shared" si="54"/>
        <v>1.9309726580008966</v>
      </c>
      <c r="N65" s="68">
        <v>17232</v>
      </c>
      <c r="O65" s="9">
        <f>100*N65/N$66</f>
        <v>8.2398902113049832</v>
      </c>
      <c r="P65" s="1">
        <f t="shared" si="71"/>
        <v>209129</v>
      </c>
      <c r="Q65" s="11">
        <f t="shared" si="71"/>
        <v>100.00000000000001</v>
      </c>
      <c r="R65" s="9">
        <f t="shared" si="55"/>
        <v>0.27330793366203499</v>
      </c>
      <c r="S65" s="68">
        <v>2439</v>
      </c>
      <c r="T65" s="9">
        <f>100*S65/S$66</f>
        <v>7.1684693157770987</v>
      </c>
      <c r="U65" s="1">
        <f t="shared" si="72"/>
        <v>34024</v>
      </c>
      <c r="V65" s="11">
        <f t="shared" si="72"/>
        <v>100.00000000000001</v>
      </c>
    </row>
    <row r="66" spans="1:22" ht="13.5" thickBot="1">
      <c r="A66" s="45" t="s">
        <v>1</v>
      </c>
      <c r="B66" s="17">
        <f>B19</f>
        <v>9.8804109284055848</v>
      </c>
      <c r="C66" s="12">
        <f t="shared" si="52"/>
        <v>23.061513955260061</v>
      </c>
      <c r="D66" s="28">
        <f>SUM(D51:D65)</f>
        <v>1664926</v>
      </c>
      <c r="E66" s="12">
        <f>SUM(E51:E65)</f>
        <v>99.999999999999986</v>
      </c>
      <c r="F66" s="4"/>
      <c r="G66" s="23"/>
      <c r="H66" s="12">
        <f t="shared" si="53"/>
        <v>4.0774984417203406</v>
      </c>
      <c r="I66" s="28">
        <f>SUM(I51:I65)</f>
        <v>294375</v>
      </c>
      <c r="J66" s="12">
        <f>SUM(J51:J65)</f>
        <v>99.999999999999986</v>
      </c>
      <c r="K66" s="4"/>
      <c r="L66" s="12"/>
      <c r="M66" s="22">
        <f t="shared" si="54"/>
        <v>2.8967241498718748</v>
      </c>
      <c r="N66" s="28">
        <f>SUM(N51:N65)</f>
        <v>209129</v>
      </c>
      <c r="O66" s="12">
        <f>SUM(O51:O65)</f>
        <v>100.00000000000001</v>
      </c>
      <c r="P66" s="4"/>
      <c r="Q66" s="23"/>
      <c r="R66" s="22">
        <f t="shared" si="55"/>
        <v>0.47127917445806494</v>
      </c>
      <c r="S66" s="28">
        <f>SUM(S51:S65)</f>
        <v>34024</v>
      </c>
      <c r="T66" s="12">
        <f>SUM(T51:T65)</f>
        <v>100.00000000000001</v>
      </c>
      <c r="U66" s="4"/>
      <c r="V66" s="23"/>
    </row>
    <row r="67" spans="1:22">
      <c r="A67" s="1"/>
      <c r="B67" s="9"/>
      <c r="C67" s="9"/>
      <c r="D67" s="1"/>
      <c r="E67" s="1"/>
      <c r="F67" s="1"/>
      <c r="G67" s="1"/>
      <c r="H67" s="1"/>
      <c r="I67" s="8"/>
      <c r="J67" s="9"/>
      <c r="K67" s="1"/>
      <c r="L67" s="1"/>
      <c r="M67" s="1"/>
      <c r="N67" s="8"/>
      <c r="O67" s="9"/>
      <c r="P67" s="1"/>
      <c r="Q67" s="9"/>
      <c r="R67" s="9"/>
      <c r="S67" s="8"/>
      <c r="T67" s="9"/>
      <c r="U67" s="1"/>
      <c r="V67" s="9"/>
    </row>
    <row r="68" spans="1:22">
      <c r="A68" s="1" t="str">
        <f>A1</f>
        <v>Frekvenčná tabuľka: Rentabilita vlastného imania (SR, rok 2007, v hal. zisku/1 Sk VI; v mil. Sk)</v>
      </c>
      <c r="B68" s="9"/>
      <c r="C68" s="9"/>
      <c r="D68" s="1"/>
      <c r="E68" s="1"/>
      <c r="F68" s="1"/>
      <c r="G68" s="1"/>
      <c r="H68" s="1"/>
      <c r="I68" s="8"/>
      <c r="J68" s="9"/>
      <c r="K68" s="1"/>
      <c r="L68" s="1"/>
      <c r="M68" s="1"/>
      <c r="N68" s="8"/>
      <c r="O68" s="9"/>
      <c r="P68" s="1"/>
      <c r="Q68" s="9"/>
      <c r="R68" s="9"/>
      <c r="S68" s="8"/>
      <c r="T68" s="9"/>
      <c r="U68" s="1"/>
      <c r="V68" s="9"/>
    </row>
    <row r="69" spans="1:22" ht="13.5" thickBot="1"/>
    <row r="70" spans="1:22" ht="13.5" thickBot="1">
      <c r="A70" s="6" t="s">
        <v>0</v>
      </c>
      <c r="B70" s="20" t="s">
        <v>2</v>
      </c>
      <c r="C70" s="15" t="s">
        <v>32</v>
      </c>
      <c r="D70" s="2" t="s">
        <v>58</v>
      </c>
      <c r="E70" s="3" t="s">
        <v>107</v>
      </c>
      <c r="F70" s="15" t="s">
        <v>33</v>
      </c>
      <c r="G70" s="2" t="s">
        <v>34</v>
      </c>
      <c r="H70" s="2" t="s">
        <v>35</v>
      </c>
      <c r="I70" s="58" t="s">
        <v>73</v>
      </c>
      <c r="J70" s="58" t="s">
        <v>85</v>
      </c>
      <c r="K70" s="3" t="s">
        <v>60</v>
      </c>
      <c r="L70" s="15" t="s">
        <v>62</v>
      </c>
      <c r="M70" s="2" t="s">
        <v>108</v>
      </c>
      <c r="N70" s="2" t="s">
        <v>109</v>
      </c>
      <c r="O70" s="53" t="s">
        <v>120</v>
      </c>
      <c r="P70" s="48" t="s">
        <v>121</v>
      </c>
    </row>
    <row r="71" spans="1:22">
      <c r="A71" s="57" t="str">
        <f t="shared" ref="A71:B80" si="73">A4</f>
        <v>VI&lt;=0</v>
      </c>
      <c r="B71" s="14" t="str">
        <f t="shared" si="73"/>
        <v>x</v>
      </c>
      <c r="C71" s="18" t="s">
        <v>64</v>
      </c>
      <c r="D71" s="26">
        <f t="shared" ref="D71:D86" si="74">I4/I51</f>
        <v>0.53449030188128921</v>
      </c>
      <c r="E71" s="26">
        <f t="shared" ref="E71:E86" si="75">N4/I22</f>
        <v>1.5461326590084417</v>
      </c>
      <c r="F71" s="10">
        <f>100*S4/N4</f>
        <v>-8.1784714347816827</v>
      </c>
      <c r="G71" s="9">
        <f>100*I4/N4</f>
        <v>3.3424634213814302</v>
      </c>
      <c r="H71" s="26">
        <f>100*I51/N4</f>
        <v>6.2535529823772071</v>
      </c>
      <c r="I71" s="26">
        <f>100*N51/N4</f>
        <v>4.6624248743726229</v>
      </c>
      <c r="J71" s="9">
        <f>100*S51/N4</f>
        <v>1.7917671128351202</v>
      </c>
      <c r="K71" s="11">
        <f>100*D51/N4</f>
        <v>29.301502664546785</v>
      </c>
      <c r="L71" s="52" t="s">
        <v>64</v>
      </c>
      <c r="M71" s="51" t="s">
        <v>64</v>
      </c>
      <c r="N71" s="9">
        <f t="shared" ref="N71:N86" si="76">I22/I51</f>
        <v>10.34252102474357</v>
      </c>
      <c r="O71" s="11">
        <f t="shared" ref="O71:O86" si="77">100*N22/I22</f>
        <v>52.972889131211339</v>
      </c>
      <c r="P71" s="49">
        <f t="shared" ref="P71:P86" si="78">100*N22/S22</f>
        <v>80.581573265075576</v>
      </c>
    </row>
    <row r="72" spans="1:22">
      <c r="A72" s="56" t="str">
        <f t="shared" si="73"/>
        <v xml:space="preserve"> - -40</v>
      </c>
      <c r="B72" s="14">
        <f t="shared" si="73"/>
        <v>-125.68068160770513</v>
      </c>
      <c r="C72" s="18">
        <f>100*S5/D23</f>
        <v>-125.68068160770513</v>
      </c>
      <c r="D72" s="26">
        <f t="shared" si="74"/>
        <v>0.75654075881214777</v>
      </c>
      <c r="E72" s="26">
        <f t="shared" si="75"/>
        <v>0.84649138265252177</v>
      </c>
      <c r="F72" s="10">
        <f t="shared" ref="F72:F86" si="79">100*S5/N5</f>
        <v>-14.126158009784533</v>
      </c>
      <c r="G72" s="9">
        <f t="shared" ref="G72:G86" si="80">100*I5/N5</f>
        <v>9.3608826897054236</v>
      </c>
      <c r="H72" s="26">
        <f t="shared" ref="H72:H86" si="81">100*I52/N5</f>
        <v>12.373269490996149</v>
      </c>
      <c r="I72" s="26">
        <f t="shared" ref="I72:I86" si="82">100*N52/N5</f>
        <v>13.419381700843136</v>
      </c>
      <c r="J72" s="9">
        <f t="shared" ref="J72:J86" si="83">100*S52/N5</f>
        <v>2.8541688352243155</v>
      </c>
      <c r="K72" s="11">
        <f t="shared" ref="K72:K86" si="84">100*D52/N5</f>
        <v>60.692203601540541</v>
      </c>
      <c r="L72" s="60">
        <f>1000*I52/D23</f>
        <v>1100.8520096314132</v>
      </c>
      <c r="M72" s="61">
        <f>1000*(I23)/D23</f>
        <v>10510.464900907575</v>
      </c>
      <c r="N72" s="9">
        <f t="shared" si="76"/>
        <v>9.5475729788844959</v>
      </c>
      <c r="O72" s="11">
        <f t="shared" si="77"/>
        <v>56.31145807634018</v>
      </c>
      <c r="P72" s="49">
        <f t="shared" si="78"/>
        <v>74.471258608434226</v>
      </c>
    </row>
    <row r="73" spans="1:22">
      <c r="A73" s="56" t="str">
        <f t="shared" si="73"/>
        <v xml:space="preserve"> - -30</v>
      </c>
      <c r="B73" s="14">
        <f t="shared" si="73"/>
        <v>-33.913168487636575</v>
      </c>
      <c r="C73" s="18">
        <f>100*S6/D24</f>
        <v>-33.913168487636575</v>
      </c>
      <c r="D73" s="26">
        <f t="shared" si="74"/>
        <v>1.0191952750092286</v>
      </c>
      <c r="E73" s="26">
        <f t="shared" si="75"/>
        <v>0.75552735014739603</v>
      </c>
      <c r="F73" s="10">
        <f t="shared" si="79"/>
        <v>-12.783829187665962</v>
      </c>
      <c r="G73" s="9">
        <f t="shared" si="80"/>
        <v>14.962336747412344</v>
      </c>
      <c r="H73" s="26">
        <f t="shared" si="81"/>
        <v>14.680539749634205</v>
      </c>
      <c r="I73" s="26">
        <f t="shared" si="82"/>
        <v>7.2237576545819104</v>
      </c>
      <c r="J73" s="9">
        <f t="shared" si="83"/>
        <v>2.4603045575245219</v>
      </c>
      <c r="K73" s="11">
        <f t="shared" si="84"/>
        <v>51.341245325963257</v>
      </c>
      <c r="L73" s="60">
        <f t="shared" ref="L73:L86" si="85">1000*I53/D24</f>
        <v>389.44795859689475</v>
      </c>
      <c r="M73" s="61">
        <f>1000*(I24)/D24</f>
        <v>3511.2133410005749</v>
      </c>
      <c r="N73" s="9">
        <f t="shared" si="76"/>
        <v>9.0158730158730158</v>
      </c>
      <c r="O73" s="11">
        <f t="shared" si="77"/>
        <v>54.35227644939404</v>
      </c>
      <c r="P73" s="49">
        <f t="shared" si="78"/>
        <v>64.629990262901657</v>
      </c>
    </row>
    <row r="74" spans="1:22">
      <c r="A74" s="57" t="str">
        <f t="shared" si="73"/>
        <v xml:space="preserve"> - -20</v>
      </c>
      <c r="B74" s="14">
        <f t="shared" si="73"/>
        <v>-24.144609425435764</v>
      </c>
      <c r="C74" s="18">
        <f>100*S7/D25</f>
        <v>-24.144609425435764</v>
      </c>
      <c r="D74" s="26">
        <f t="shared" si="74"/>
        <v>0.68343706777316737</v>
      </c>
      <c r="E74" s="26">
        <f t="shared" si="75"/>
        <v>0.93547542700085073</v>
      </c>
      <c r="F74" s="10">
        <f t="shared" si="79"/>
        <v>-9.1570479188527454</v>
      </c>
      <c r="G74" s="9">
        <f t="shared" si="80"/>
        <v>13.826512766701644</v>
      </c>
      <c r="H74" s="26">
        <f t="shared" si="81"/>
        <v>20.230849947534104</v>
      </c>
      <c r="I74" s="26">
        <f t="shared" si="82"/>
        <v>8.9227002448408541</v>
      </c>
      <c r="J74" s="9">
        <f t="shared" si="83"/>
        <v>0.94438614900314799</v>
      </c>
      <c r="K74" s="11">
        <f t="shared" si="84"/>
        <v>66.869534802378453</v>
      </c>
      <c r="L74" s="60">
        <f>1000*I54/D25</f>
        <v>533.43170709213314</v>
      </c>
      <c r="M74" s="61">
        <f>1000*(I25)/D25</f>
        <v>2818.5926404131696</v>
      </c>
      <c r="N74" s="9">
        <f t="shared" si="76"/>
        <v>5.2838865836791147</v>
      </c>
      <c r="O74" s="11">
        <f t="shared" si="77"/>
        <v>57.515869380276158</v>
      </c>
      <c r="P74" s="49">
        <f t="shared" si="78"/>
        <v>56.435611776415065</v>
      </c>
    </row>
    <row r="75" spans="1:22">
      <c r="A75" s="57" t="str">
        <f t="shared" si="73"/>
        <v xml:space="preserve"> - -10</v>
      </c>
      <c r="B75" s="14">
        <f t="shared" si="73"/>
        <v>-14.519751618443651</v>
      </c>
      <c r="C75" s="18">
        <f>100*S8/D26</f>
        <v>-14.519751618443651</v>
      </c>
      <c r="D75" s="26">
        <f t="shared" si="74"/>
        <v>0.99815913274698298</v>
      </c>
      <c r="E75" s="26">
        <f t="shared" si="75"/>
        <v>0.95393686279326861</v>
      </c>
      <c r="F75" s="10">
        <f t="shared" si="79"/>
        <v>-4.7171431024122246</v>
      </c>
      <c r="G75" s="9">
        <f t="shared" si="80"/>
        <v>10.473001974418406</v>
      </c>
      <c r="H75" s="26">
        <f t="shared" si="81"/>
        <v>10.492316937076144</v>
      </c>
      <c r="I75" s="26">
        <f t="shared" si="82"/>
        <v>7.6186797149969951</v>
      </c>
      <c r="J75" s="9">
        <f t="shared" si="83"/>
        <v>1.6396257189458323</v>
      </c>
      <c r="K75" s="11">
        <f t="shared" si="84"/>
        <v>65.698772426817754</v>
      </c>
      <c r="L75" s="60">
        <f t="shared" si="85"/>
        <v>322.96208217730214</v>
      </c>
      <c r="M75" s="61">
        <f>1000*(I26)/D26</f>
        <v>3226.7142290923503</v>
      </c>
      <c r="N75" s="9">
        <f t="shared" si="76"/>
        <v>9.9910002045408053</v>
      </c>
      <c r="O75" s="11">
        <f t="shared" si="77"/>
        <v>61.607910576096302</v>
      </c>
      <c r="P75" s="49">
        <f t="shared" si="78"/>
        <v>76.37623410573336</v>
      </c>
    </row>
    <row r="76" spans="1:22">
      <c r="A76" s="57" t="str">
        <f t="shared" si="73"/>
        <v xml:space="preserve"> - -0</v>
      </c>
      <c r="B76" s="14">
        <f t="shared" si="73"/>
        <v>-1.7754352718228117</v>
      </c>
      <c r="C76" s="18">
        <f>100*S9/D27</f>
        <v>-1.7754352718228117</v>
      </c>
      <c r="D76" s="26">
        <f t="shared" si="74"/>
        <v>1.0169559951554299</v>
      </c>
      <c r="E76" s="26">
        <f t="shared" si="75"/>
        <v>0.26871528155344299</v>
      </c>
      <c r="F76" s="10">
        <f t="shared" si="79"/>
        <v>-3.8718509462228576</v>
      </c>
      <c r="G76" s="9">
        <f t="shared" si="80"/>
        <v>15.181753999276772</v>
      </c>
      <c r="H76" s="26">
        <f t="shared" si="81"/>
        <v>14.92862431766914</v>
      </c>
      <c r="I76" s="26">
        <f t="shared" si="82"/>
        <v>11.459714497270676</v>
      </c>
      <c r="J76" s="9">
        <f t="shared" si="83"/>
        <v>1.8700600967747489</v>
      </c>
      <c r="K76" s="11">
        <f t="shared" si="84"/>
        <v>46.500955693695865</v>
      </c>
      <c r="L76" s="60">
        <f t="shared" si="85"/>
        <v>68.455130482845746</v>
      </c>
      <c r="M76" s="61">
        <f>1000*(I27)/D27</f>
        <v>1706.4511034782265</v>
      </c>
      <c r="N76" s="9">
        <f t="shared" si="76"/>
        <v>24.928023530768787</v>
      </c>
      <c r="O76" s="11">
        <f t="shared" si="77"/>
        <v>77.784127321985906</v>
      </c>
      <c r="P76" s="49">
        <f t="shared" si="78"/>
        <v>80.935781760055463</v>
      </c>
    </row>
    <row r="77" spans="1:22">
      <c r="A77" s="57">
        <f t="shared" si="73"/>
        <v>0</v>
      </c>
      <c r="B77" s="14">
        <f t="shared" si="73"/>
        <v>0</v>
      </c>
      <c r="C77" s="18">
        <f t="shared" ref="C77:C86" si="86">100*S10/D28</f>
        <v>0</v>
      </c>
      <c r="D77" s="26">
        <f t="shared" si="74"/>
        <v>1.9251626898047722</v>
      </c>
      <c r="E77" s="26">
        <f t="shared" si="75"/>
        <v>0.68927620846569937</v>
      </c>
      <c r="F77" s="10">
        <f t="shared" si="79"/>
        <v>0</v>
      </c>
      <c r="G77" s="9">
        <f t="shared" si="80"/>
        <v>11.055057299451919</v>
      </c>
      <c r="H77" s="26">
        <f t="shared" si="81"/>
        <v>5.7424015944195315</v>
      </c>
      <c r="I77" s="26">
        <f t="shared" si="82"/>
        <v>2.0926756352765321</v>
      </c>
      <c r="J77" s="9">
        <f t="shared" si="83"/>
        <v>0.84703537618335822</v>
      </c>
      <c r="K77" s="11">
        <f t="shared" si="84"/>
        <v>21.007722969606377</v>
      </c>
      <c r="L77" s="40">
        <f t="shared" si="85"/>
        <v>58.049486872757036</v>
      </c>
      <c r="M77" s="25">
        <f t="shared" ref="M77:M86" si="87">1000*(I28)/D28</f>
        <v>1466.5995089088963</v>
      </c>
      <c r="N77" s="9">
        <f t="shared" si="76"/>
        <v>25.2646420824295</v>
      </c>
      <c r="O77" s="11">
        <f t="shared" si="77"/>
        <v>29.943333047136601</v>
      </c>
      <c r="P77" s="49">
        <f t="shared" si="78"/>
        <v>85.060975609756099</v>
      </c>
    </row>
    <row r="78" spans="1:22">
      <c r="A78" s="56" t="str">
        <f t="shared" si="73"/>
        <v>- 5</v>
      </c>
      <c r="B78" s="14">
        <f t="shared" si="73"/>
        <v>2.2558594830160712</v>
      </c>
      <c r="C78" s="18">
        <f t="shared" si="86"/>
        <v>2.2558594830160712</v>
      </c>
      <c r="D78" s="26">
        <f t="shared" si="74"/>
        <v>1.6262709277479044</v>
      </c>
      <c r="E78" s="26">
        <f t="shared" si="75"/>
        <v>0.61380960186873756</v>
      </c>
      <c r="F78" s="10">
        <f t="shared" si="79"/>
        <v>2.2694585624907848</v>
      </c>
      <c r="G78" s="9">
        <f t="shared" si="80"/>
        <v>19.266751792226867</v>
      </c>
      <c r="H78" s="26">
        <f t="shared" si="81"/>
        <v>11.84719683755762</v>
      </c>
      <c r="I78" s="26">
        <f t="shared" si="82"/>
        <v>8.0310124099713747</v>
      </c>
      <c r="J78" s="9">
        <f t="shared" si="83"/>
        <v>1.2129001388158644</v>
      </c>
      <c r="K78" s="11">
        <f t="shared" si="84"/>
        <v>40.659417084644296</v>
      </c>
      <c r="L78" s="40">
        <f t="shared" si="85"/>
        <v>117.7620590870378</v>
      </c>
      <c r="M78" s="25">
        <f t="shared" si="87"/>
        <v>1619.4073598867369</v>
      </c>
      <c r="N78" s="9">
        <f t="shared" si="76"/>
        <v>13.75152041702867</v>
      </c>
      <c r="O78" s="11">
        <f t="shared" si="77"/>
        <v>71.388541688010989</v>
      </c>
      <c r="P78" s="49">
        <f t="shared" si="78"/>
        <v>73.302860389029746</v>
      </c>
    </row>
    <row r="79" spans="1:22">
      <c r="A79" s="56" t="str">
        <f t="shared" si="73"/>
        <v>- 10</v>
      </c>
      <c r="B79" s="14">
        <f t="shared" si="73"/>
        <v>7.5790780749753281</v>
      </c>
      <c r="C79" s="18">
        <f t="shared" si="86"/>
        <v>7.5790780749753281</v>
      </c>
      <c r="D79" s="26">
        <f t="shared" si="74"/>
        <v>1.9343215507411631</v>
      </c>
      <c r="E79" s="26">
        <f t="shared" si="75"/>
        <v>1.2354342893020818</v>
      </c>
      <c r="F79" s="10">
        <f t="shared" si="79"/>
        <v>3.2729746493527281</v>
      </c>
      <c r="G79" s="9">
        <f t="shared" si="80"/>
        <v>13.576902298965566</v>
      </c>
      <c r="H79" s="26">
        <f t="shared" si="81"/>
        <v>7.0189479581424195</v>
      </c>
      <c r="I79" s="26">
        <f t="shared" si="82"/>
        <v>6.1405790431981435</v>
      </c>
      <c r="J79" s="9">
        <f t="shared" si="83"/>
        <v>0.77752656115568541</v>
      </c>
      <c r="K79" s="11">
        <f t="shared" si="84"/>
        <v>42.314572120290521</v>
      </c>
      <c r="L79" s="40">
        <f t="shared" si="85"/>
        <v>162.53457566336624</v>
      </c>
      <c r="M79" s="25">
        <f t="shared" si="87"/>
        <v>1874.3646649461848</v>
      </c>
      <c r="N79" s="9">
        <f t="shared" si="76"/>
        <v>11.532098061573546</v>
      </c>
      <c r="O79" s="11">
        <f t="shared" si="77"/>
        <v>56.789833541797471</v>
      </c>
      <c r="P79" s="49">
        <f t="shared" si="78"/>
        <v>64.724890829694317</v>
      </c>
    </row>
    <row r="80" spans="1:22">
      <c r="A80" s="57" t="str">
        <f t="shared" si="73"/>
        <v xml:space="preserve"> - 20</v>
      </c>
      <c r="B80" s="14">
        <f t="shared" si="73"/>
        <v>13.746615054906716</v>
      </c>
      <c r="C80" s="18">
        <f t="shared" si="86"/>
        <v>13.746615054906716</v>
      </c>
      <c r="D80" s="26">
        <f t="shared" si="74"/>
        <v>2.1620485109494982</v>
      </c>
      <c r="E80" s="26">
        <f t="shared" si="75"/>
        <v>1.810397276492473</v>
      </c>
      <c r="F80" s="10">
        <f t="shared" si="79"/>
        <v>3.8514574167144735</v>
      </c>
      <c r="G80" s="9">
        <f t="shared" si="80"/>
        <v>12.384638389132416</v>
      </c>
      <c r="H80" s="26">
        <f t="shared" si="81"/>
        <v>5.7281963500872157</v>
      </c>
      <c r="I80" s="26">
        <f t="shared" si="82"/>
        <v>4.430956417718706</v>
      </c>
      <c r="J80" s="9">
        <f t="shared" si="83"/>
        <v>0.49618147395221812</v>
      </c>
      <c r="K80" s="11">
        <f t="shared" si="84"/>
        <v>54.866453407931225</v>
      </c>
      <c r="L80" s="40">
        <f t="shared" si="85"/>
        <v>204.45068363430963</v>
      </c>
      <c r="M80" s="25">
        <f t="shared" si="87"/>
        <v>1971.5000083066138</v>
      </c>
      <c r="N80" s="9">
        <f t="shared" si="76"/>
        <v>9.6429122821273303</v>
      </c>
      <c r="O80" s="11">
        <f t="shared" si="77"/>
        <v>40.868202291218118</v>
      </c>
      <c r="P80" s="49">
        <f t="shared" si="78"/>
        <v>54.724815932748456</v>
      </c>
    </row>
    <row r="81" spans="1:16">
      <c r="A81" s="57" t="str">
        <f t="shared" ref="A81:B85" si="88">A14</f>
        <v xml:space="preserve"> - 30</v>
      </c>
      <c r="B81" s="14">
        <f t="shared" si="88"/>
        <v>24.06919606509641</v>
      </c>
      <c r="C81" s="18">
        <f t="shared" si="86"/>
        <v>24.06919606509641</v>
      </c>
      <c r="D81" s="26">
        <f t="shared" si="74"/>
        <v>2.4258353845635097</v>
      </c>
      <c r="E81" s="26">
        <f t="shared" si="75"/>
        <v>1.6002911285434283</v>
      </c>
      <c r="F81" s="10">
        <f t="shared" si="79"/>
        <v>6.9473282590484198</v>
      </c>
      <c r="G81" s="9">
        <f t="shared" si="80"/>
        <v>19.890625475195815</v>
      </c>
      <c r="H81" s="26">
        <f t="shared" si="81"/>
        <v>8.199495151965893</v>
      </c>
      <c r="I81" s="26">
        <f t="shared" si="82"/>
        <v>4.7941209810529921</v>
      </c>
      <c r="J81" s="9">
        <f t="shared" si="83"/>
        <v>0.64336329428548522</v>
      </c>
      <c r="K81" s="11">
        <f t="shared" si="84"/>
        <v>40.453091433895594</v>
      </c>
      <c r="L81" s="40">
        <f t="shared" si="85"/>
        <v>284.07360223756933</v>
      </c>
      <c r="M81" s="25">
        <f t="shared" si="87"/>
        <v>2164.9345300242339</v>
      </c>
      <c r="N81" s="9">
        <f t="shared" si="76"/>
        <v>7.6210338200087673</v>
      </c>
      <c r="O81" s="11">
        <f t="shared" si="77"/>
        <v>42.083117641593333</v>
      </c>
      <c r="P81" s="49">
        <f t="shared" si="78"/>
        <v>53.148748323647744</v>
      </c>
    </row>
    <row r="82" spans="1:16">
      <c r="A82" s="57" t="str">
        <f t="shared" si="88"/>
        <v xml:space="preserve"> - 40</v>
      </c>
      <c r="B82" s="14">
        <f t="shared" si="88"/>
        <v>34.35489654299635</v>
      </c>
      <c r="C82" s="18">
        <f t="shared" si="86"/>
        <v>34.35489654299635</v>
      </c>
      <c r="D82" s="26">
        <f t="shared" si="74"/>
        <v>2.6941654199615304</v>
      </c>
      <c r="E82" s="26">
        <f t="shared" si="75"/>
        <v>2.3362672942712939</v>
      </c>
      <c r="F82" s="10">
        <f t="shared" si="79"/>
        <v>4.7422728437332591</v>
      </c>
      <c r="G82" s="9">
        <f t="shared" si="80"/>
        <v>14.681014604150654</v>
      </c>
      <c r="H82" s="26">
        <f t="shared" si="81"/>
        <v>5.4491882700952647</v>
      </c>
      <c r="I82" s="26">
        <f t="shared" si="82"/>
        <v>3.4609158456199194</v>
      </c>
      <c r="J82" s="9">
        <f t="shared" si="83"/>
        <v>0.55697249202245358</v>
      </c>
      <c r="K82" s="11">
        <f t="shared" si="84"/>
        <v>33.176985069759859</v>
      </c>
      <c r="L82" s="40">
        <f t="shared" si="85"/>
        <v>394.76070953998016</v>
      </c>
      <c r="M82" s="25">
        <f t="shared" si="87"/>
        <v>3100.8415768492546</v>
      </c>
      <c r="N82" s="9">
        <f t="shared" si="76"/>
        <v>7.8549903825603762</v>
      </c>
      <c r="O82" s="11">
        <f t="shared" si="77"/>
        <v>43.952276653924116</v>
      </c>
      <c r="P82" s="49">
        <f t="shared" si="78"/>
        <v>71.202988462682782</v>
      </c>
    </row>
    <row r="83" spans="1:16">
      <c r="A83" s="57" t="str">
        <f t="shared" si="88"/>
        <v xml:space="preserve"> - 50</v>
      </c>
      <c r="B83" s="14">
        <f t="shared" si="88"/>
        <v>42.762836185819069</v>
      </c>
      <c r="C83" s="18">
        <f t="shared" si="86"/>
        <v>42.762836185819069</v>
      </c>
      <c r="D83" s="26">
        <f t="shared" si="74"/>
        <v>2.267776019600837</v>
      </c>
      <c r="E83" s="26">
        <f t="shared" si="75"/>
        <v>1.5124623874669558</v>
      </c>
      <c r="F83" s="10">
        <f t="shared" si="79"/>
        <v>13.383029878336092</v>
      </c>
      <c r="G83" s="9">
        <f t="shared" si="80"/>
        <v>17.89236711006939</v>
      </c>
      <c r="H83" s="26">
        <f t="shared" si="81"/>
        <v>7.8898299282742732</v>
      </c>
      <c r="I83" s="26">
        <f t="shared" si="82"/>
        <v>4.8995799554583641</v>
      </c>
      <c r="J83" s="9">
        <f t="shared" si="83"/>
        <v>0.5022009045254463</v>
      </c>
      <c r="K83" s="11">
        <f t="shared" si="84"/>
        <v>35.013914227146238</v>
      </c>
      <c r="L83" s="40">
        <f t="shared" si="85"/>
        <v>252.10397632222364</v>
      </c>
      <c r="M83" s="25">
        <f t="shared" si="87"/>
        <v>2112.6495946467635</v>
      </c>
      <c r="N83" s="9">
        <f t="shared" si="76"/>
        <v>8.3800724822622641</v>
      </c>
      <c r="O83" s="11">
        <f t="shared" si="77"/>
        <v>60.359740275561293</v>
      </c>
      <c r="P83" s="49">
        <f t="shared" si="78"/>
        <v>58.155366585092459</v>
      </c>
    </row>
    <row r="84" spans="1:16">
      <c r="A84" s="57" t="str">
        <f t="shared" si="88"/>
        <v xml:space="preserve"> - 60</v>
      </c>
      <c r="B84" s="14">
        <f t="shared" si="88"/>
        <v>53.969462420166643</v>
      </c>
      <c r="C84" s="18">
        <f t="shared" si="86"/>
        <v>53.969462420166643</v>
      </c>
      <c r="D84" s="26">
        <f t="shared" si="74"/>
        <v>2.2537236109312264</v>
      </c>
      <c r="E84" s="26">
        <f t="shared" si="75"/>
        <v>1.901588614454395</v>
      </c>
      <c r="F84" s="10">
        <f t="shared" si="79"/>
        <v>9.5690191755345069</v>
      </c>
      <c r="G84" s="9">
        <f t="shared" si="80"/>
        <v>13.04941243522539</v>
      </c>
      <c r="H84" s="26">
        <f t="shared" si="81"/>
        <v>5.790156508957832</v>
      </c>
      <c r="I84" s="26">
        <f t="shared" si="82"/>
        <v>2.6682265067830548</v>
      </c>
      <c r="J84" s="9">
        <f t="shared" si="83"/>
        <v>0.86691114160798521</v>
      </c>
      <c r="K84" s="11">
        <f t="shared" si="84"/>
        <v>28.710057219135038</v>
      </c>
      <c r="L84" s="40">
        <f t="shared" si="85"/>
        <v>326.56600262234065</v>
      </c>
      <c r="M84" s="25">
        <f t="shared" si="87"/>
        <v>2965.9518673603179</v>
      </c>
      <c r="N84" s="9">
        <f t="shared" si="76"/>
        <v>9.0822432327418721</v>
      </c>
      <c r="O84" s="11">
        <f t="shared" si="77"/>
        <v>38.018367463350636</v>
      </c>
      <c r="P84" s="49">
        <f t="shared" si="78"/>
        <v>76.167076167076161</v>
      </c>
    </row>
    <row r="85" spans="1:16" ht="12" customHeight="1" thickBot="1">
      <c r="A85" s="57" t="str">
        <f t="shared" si="88"/>
        <v>viac</v>
      </c>
      <c r="B85" s="14">
        <f>B18</f>
        <v>86.792265937636202</v>
      </c>
      <c r="C85" s="18">
        <f t="shared" si="86"/>
        <v>86.792265937636202</v>
      </c>
      <c r="D85" s="26">
        <f t="shared" si="74"/>
        <v>2.8861207394569615</v>
      </c>
      <c r="E85" s="26">
        <f t="shared" si="75"/>
        <v>2.3525656014239291</v>
      </c>
      <c r="F85" s="10">
        <f t="shared" si="79"/>
        <v>8.8865044238812505</v>
      </c>
      <c r="G85" s="9">
        <f t="shared" si="80"/>
        <v>16.213595777739013</v>
      </c>
      <c r="H85" s="26">
        <f t="shared" si="81"/>
        <v>5.6177815280138574</v>
      </c>
      <c r="I85" s="26">
        <f t="shared" si="82"/>
        <v>3.4952921465458839</v>
      </c>
      <c r="J85" s="9">
        <f t="shared" si="83"/>
        <v>0.49472014539376802</v>
      </c>
      <c r="K85" s="11">
        <f t="shared" si="84"/>
        <v>36.309497247498001</v>
      </c>
      <c r="L85" s="40">
        <f t="shared" si="85"/>
        <v>548.67467015333409</v>
      </c>
      <c r="M85" s="25">
        <f t="shared" si="87"/>
        <v>4151.5313601965208</v>
      </c>
      <c r="N85" s="9">
        <f t="shared" si="76"/>
        <v>7.5664716926632005</v>
      </c>
      <c r="O85" s="11">
        <f t="shared" si="77"/>
        <v>27.794293785580333</v>
      </c>
      <c r="P85" s="49">
        <f t="shared" si="78"/>
        <v>71.1106227642872</v>
      </c>
    </row>
    <row r="86" spans="1:16" ht="13.5" thickBot="1">
      <c r="A86" s="6" t="s">
        <v>1</v>
      </c>
      <c r="B86" s="41">
        <f>B19</f>
        <v>9.8804109284055848</v>
      </c>
      <c r="C86" s="24">
        <f t="shared" si="86"/>
        <v>9.8804109284055848</v>
      </c>
      <c r="D86" s="27">
        <f t="shared" si="74"/>
        <v>1.8977936305732483</v>
      </c>
      <c r="E86" s="27">
        <f t="shared" si="75"/>
        <v>1.246876021159611</v>
      </c>
      <c r="F86" s="22">
        <f t="shared" si="79"/>
        <v>3.4610192846882448</v>
      </c>
      <c r="G86" s="12">
        <f t="shared" si="80"/>
        <v>14.145877534215566</v>
      </c>
      <c r="H86" s="12">
        <f t="shared" si="81"/>
        <v>7.4538544688563722</v>
      </c>
      <c r="I86" s="27">
        <f t="shared" si="82"/>
        <v>5.2953448194223833</v>
      </c>
      <c r="J86" s="12">
        <f t="shared" si="83"/>
        <v>0.86151998114095696</v>
      </c>
      <c r="K86" s="23">
        <f t="shared" si="84"/>
        <v>42.157506939839195</v>
      </c>
      <c r="L86" s="42">
        <f t="shared" si="85"/>
        <v>212.79033456604145</v>
      </c>
      <c r="M86" s="43">
        <f t="shared" si="87"/>
        <v>2289.53725737384</v>
      </c>
      <c r="N86" s="12">
        <f t="shared" si="76"/>
        <v>10.759592356687898</v>
      </c>
      <c r="O86" s="23">
        <f t="shared" si="77"/>
        <v>55.765173149204934</v>
      </c>
      <c r="P86" s="36">
        <f t="shared" si="78"/>
        <v>68.535893358663529</v>
      </c>
    </row>
    <row r="87" spans="1:16">
      <c r="D87" s="8"/>
      <c r="E87" s="9"/>
    </row>
    <row r="88" spans="1:16">
      <c r="A88" s="13" t="s">
        <v>32</v>
      </c>
      <c r="B88" s="7" t="s">
        <v>57</v>
      </c>
      <c r="K88" s="13" t="s">
        <v>73</v>
      </c>
      <c r="L88" s="44" t="s">
        <v>74</v>
      </c>
    </row>
    <row r="89" spans="1:16">
      <c r="A89" s="13" t="s">
        <v>58</v>
      </c>
      <c r="B89" s="7" t="s">
        <v>59</v>
      </c>
      <c r="K89" s="13" t="s">
        <v>60</v>
      </c>
      <c r="L89" s="7" t="s">
        <v>61</v>
      </c>
    </row>
    <row r="90" spans="1:16">
      <c r="A90" s="13" t="s">
        <v>107</v>
      </c>
      <c r="B90" s="44" t="s">
        <v>126</v>
      </c>
      <c r="K90" s="13" t="s">
        <v>62</v>
      </c>
      <c r="L90" s="7" t="s">
        <v>63</v>
      </c>
    </row>
    <row r="91" spans="1:16">
      <c r="A91" s="13" t="s">
        <v>38</v>
      </c>
      <c r="B91" s="7" t="s">
        <v>39</v>
      </c>
      <c r="K91" s="13" t="s">
        <v>108</v>
      </c>
      <c r="L91" s="44" t="s">
        <v>127</v>
      </c>
    </row>
    <row r="92" spans="1:16">
      <c r="A92" s="13" t="s">
        <v>34</v>
      </c>
      <c r="B92" s="7" t="s">
        <v>40</v>
      </c>
      <c r="K92" s="13" t="s">
        <v>109</v>
      </c>
      <c r="L92" s="44" t="s">
        <v>128</v>
      </c>
    </row>
    <row r="93" spans="1:16">
      <c r="A93" s="13" t="s">
        <v>35</v>
      </c>
      <c r="B93" s="7" t="s">
        <v>37</v>
      </c>
      <c r="K93" s="34" t="s">
        <v>120</v>
      </c>
      <c r="L93" s="44" t="s">
        <v>129</v>
      </c>
    </row>
    <row r="94" spans="1:16">
      <c r="A94" s="13" t="s">
        <v>85</v>
      </c>
      <c r="B94" s="44" t="s">
        <v>86</v>
      </c>
      <c r="K94" s="34" t="s">
        <v>121</v>
      </c>
      <c r="L94" s="44" t="s">
        <v>130</v>
      </c>
    </row>
    <row r="95" spans="1:16">
      <c r="A95" s="13"/>
      <c r="B95" s="44"/>
      <c r="K95" s="34"/>
      <c r="L95" s="44"/>
    </row>
    <row r="96" spans="1:16">
      <c r="A96" s="13"/>
      <c r="B96" s="44"/>
      <c r="K96" s="34"/>
      <c r="L96" s="44"/>
    </row>
    <row r="97" spans="1:12">
      <c r="A97" s="13"/>
      <c r="B97" s="44"/>
      <c r="K97" s="34"/>
      <c r="L97" s="44"/>
    </row>
    <row r="98" spans="1:12">
      <c r="A98" s="13"/>
      <c r="B98" s="44"/>
      <c r="K98" s="34"/>
      <c r="L98" s="44"/>
    </row>
    <row r="99" spans="1:12">
      <c r="A99" s="13"/>
      <c r="B99" s="44"/>
      <c r="K99" s="34"/>
      <c r="L99" s="44"/>
    </row>
    <row r="100" spans="1:12">
      <c r="A100" s="13"/>
      <c r="B100" s="44"/>
      <c r="K100" s="34"/>
      <c r="L100" s="44"/>
    </row>
    <row r="101" spans="1:12">
      <c r="A101" s="13"/>
      <c r="B101" s="44"/>
      <c r="K101" s="34"/>
      <c r="L101" s="44"/>
    </row>
    <row r="102" spans="1:12">
      <c r="A102" s="13"/>
      <c r="B102" s="44"/>
      <c r="K102" s="34"/>
      <c r="L102" s="44"/>
    </row>
    <row r="103" spans="1:12">
      <c r="A103" s="13"/>
      <c r="B103" s="44"/>
      <c r="K103" s="34"/>
      <c r="L103" s="44"/>
    </row>
    <row r="104" spans="1:12">
      <c r="A104" s="13"/>
      <c r="B104" s="44"/>
      <c r="K104" s="34"/>
      <c r="L104" s="44"/>
    </row>
    <row r="105" spans="1:12">
      <c r="A105" s="13"/>
      <c r="B105" s="44"/>
      <c r="K105" s="34"/>
      <c r="L105" s="44"/>
    </row>
    <row r="106" spans="1:12">
      <c r="A106" s="13"/>
      <c r="B106" s="44"/>
      <c r="K106" s="34"/>
      <c r="L106" s="44"/>
    </row>
    <row r="107" spans="1:12">
      <c r="A107" s="13"/>
      <c r="B107" s="44"/>
      <c r="K107" s="34"/>
      <c r="L107" s="44"/>
    </row>
    <row r="108" spans="1:12">
      <c r="A108" s="13"/>
      <c r="B108" s="44"/>
      <c r="K108" s="34"/>
      <c r="L108" s="44"/>
    </row>
    <row r="109" spans="1:12">
      <c r="A109" s="13"/>
      <c r="B109" s="44"/>
      <c r="K109" s="34"/>
      <c r="L109" s="44"/>
    </row>
    <row r="110" spans="1:12">
      <c r="A110" s="13"/>
      <c r="B110" s="44"/>
      <c r="K110" s="34"/>
      <c r="L110" s="44"/>
    </row>
    <row r="111" spans="1:12">
      <c r="A111" s="13"/>
      <c r="B111" s="44"/>
      <c r="K111" s="34"/>
      <c r="L111" s="44"/>
    </row>
    <row r="112" spans="1:12">
      <c r="A112" s="13"/>
      <c r="B112" s="44"/>
      <c r="K112" s="34"/>
      <c r="L112" s="44"/>
    </row>
    <row r="113" spans="1:12">
      <c r="A113" s="13"/>
      <c r="B113" s="44"/>
      <c r="K113" s="34"/>
      <c r="L113" s="44"/>
    </row>
    <row r="114" spans="1:12">
      <c r="A114" s="13"/>
      <c r="B114" s="44"/>
      <c r="K114" s="34"/>
      <c r="L114" s="44"/>
    </row>
    <row r="115" spans="1:12">
      <c r="A115" s="13"/>
      <c r="B115" s="44"/>
      <c r="K115" s="34"/>
      <c r="L115" s="44"/>
    </row>
    <row r="116" spans="1:12">
      <c r="A116" s="13"/>
      <c r="B116" s="44"/>
      <c r="K116" s="34"/>
      <c r="L116" s="44"/>
    </row>
    <row r="117" spans="1:12">
      <c r="A117" s="13"/>
      <c r="B117" s="44"/>
      <c r="K117" s="34"/>
      <c r="L117" s="44"/>
    </row>
    <row r="118" spans="1:12">
      <c r="A118" s="13"/>
      <c r="B118" s="44"/>
      <c r="K118" s="34"/>
      <c r="L118" s="44"/>
    </row>
    <row r="119" spans="1:12">
      <c r="A119" s="13"/>
      <c r="B119" s="44"/>
      <c r="K119" s="34"/>
      <c r="L119" s="44"/>
    </row>
    <row r="120" spans="1:12">
      <c r="A120" s="13"/>
      <c r="B120" s="44"/>
      <c r="K120" s="34"/>
      <c r="L120" s="44"/>
    </row>
  </sheetData>
  <phoneticPr fontId="0" type="noConversion"/>
  <pageMargins left="0.42" right="0.2" top="0.65" bottom="0.55118110236220474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cp:lastPrinted>2009-05-20T07:16:13Z</cp:lastPrinted>
  <dcterms:created xsi:type="dcterms:W3CDTF">2001-11-18T09:25:51Z</dcterms:created>
  <dcterms:modified xsi:type="dcterms:W3CDTF">2011-06-14T12:33:38Z</dcterms:modified>
</cp:coreProperties>
</file>