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" yWindow="105" windowWidth="9405" windowHeight="109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72" i="1"/>
  <c r="M72"/>
  <c r="L73"/>
  <c r="M73"/>
  <c r="L74"/>
  <c r="M74"/>
  <c r="C72"/>
  <c r="C73"/>
  <c r="C74"/>
  <c r="P73"/>
  <c r="O73"/>
  <c r="N73"/>
  <c r="E73"/>
  <c r="D73"/>
  <c r="B73"/>
  <c r="A73"/>
  <c r="R53"/>
  <c r="M53"/>
  <c r="H53"/>
  <c r="C53"/>
  <c r="B53"/>
  <c r="A53"/>
  <c r="R24"/>
  <c r="M24"/>
  <c r="H24"/>
  <c r="C24"/>
  <c r="B24"/>
  <c r="A24"/>
  <c r="W5"/>
  <c r="R5"/>
  <c r="M5"/>
  <c r="H5"/>
  <c r="B7"/>
  <c r="B8"/>
  <c r="B9"/>
  <c r="B10"/>
  <c r="B11"/>
  <c r="B12"/>
  <c r="B13"/>
  <c r="B14"/>
  <c r="B15"/>
  <c r="B16"/>
  <c r="B17"/>
  <c r="B18"/>
  <c r="B19"/>
  <c r="B6"/>
  <c r="C76"/>
  <c r="C77"/>
  <c r="C78"/>
  <c r="L76"/>
  <c r="M76"/>
  <c r="L77"/>
  <c r="M77"/>
  <c r="L78"/>
  <c r="M78"/>
  <c r="C83"/>
  <c r="D83"/>
  <c r="E83"/>
  <c r="F83"/>
  <c r="G83"/>
  <c r="H83"/>
  <c r="I83"/>
  <c r="J83"/>
  <c r="K83"/>
  <c r="L83"/>
  <c r="M83"/>
  <c r="N83"/>
  <c r="O83"/>
  <c r="P83"/>
  <c r="B84"/>
  <c r="C84"/>
  <c r="D84"/>
  <c r="E84"/>
  <c r="F84"/>
  <c r="G84"/>
  <c r="H84"/>
  <c r="I84"/>
  <c r="J84"/>
  <c r="K84"/>
  <c r="L84"/>
  <c r="M84"/>
  <c r="N84"/>
  <c r="O84"/>
  <c r="P84"/>
  <c r="C85"/>
  <c r="D85"/>
  <c r="E85"/>
  <c r="F85"/>
  <c r="G85"/>
  <c r="H85"/>
  <c r="I85"/>
  <c r="J85"/>
  <c r="K85"/>
  <c r="L85"/>
  <c r="M85"/>
  <c r="N85"/>
  <c r="O85"/>
  <c r="P85"/>
  <c r="C86"/>
  <c r="D86"/>
  <c r="E86"/>
  <c r="F86"/>
  <c r="G86"/>
  <c r="H86"/>
  <c r="I86"/>
  <c r="J86"/>
  <c r="K86"/>
  <c r="L86"/>
  <c r="M86"/>
  <c r="N86"/>
  <c r="O86"/>
  <c r="P86"/>
  <c r="A83"/>
  <c r="A84"/>
  <c r="A85"/>
  <c r="A86"/>
  <c r="A87"/>
  <c r="C63"/>
  <c r="H63"/>
  <c r="M63"/>
  <c r="R63"/>
  <c r="B64"/>
  <c r="C64"/>
  <c r="H64"/>
  <c r="M64"/>
  <c r="R64"/>
  <c r="C65"/>
  <c r="H65"/>
  <c r="M65"/>
  <c r="R65"/>
  <c r="C66"/>
  <c r="H66"/>
  <c r="M66"/>
  <c r="R66"/>
  <c r="A67"/>
  <c r="A63"/>
  <c r="A64"/>
  <c r="A65"/>
  <c r="A66"/>
  <c r="C35"/>
  <c r="H35"/>
  <c r="M35"/>
  <c r="R35"/>
  <c r="C36"/>
  <c r="H36"/>
  <c r="M36"/>
  <c r="R36"/>
  <c r="C37"/>
  <c r="H37"/>
  <c r="M37"/>
  <c r="R37"/>
  <c r="H16"/>
  <c r="M16"/>
  <c r="R16"/>
  <c r="W16"/>
  <c r="H17"/>
  <c r="M17"/>
  <c r="R17"/>
  <c r="W17"/>
  <c r="H18"/>
  <c r="M18"/>
  <c r="R18"/>
  <c r="W18"/>
  <c r="B35"/>
  <c r="A35"/>
  <c r="A36"/>
  <c r="A37"/>
  <c r="A38"/>
  <c r="C75"/>
  <c r="D20"/>
  <c r="E5"/>
  <c r="R54"/>
  <c r="R55"/>
  <c r="R56"/>
  <c r="R57"/>
  <c r="R58"/>
  <c r="R59"/>
  <c r="R60"/>
  <c r="R61"/>
  <c r="R62"/>
  <c r="R67"/>
  <c r="R52"/>
  <c r="L75"/>
  <c r="M75"/>
  <c r="A82"/>
  <c r="A81"/>
  <c r="A80"/>
  <c r="A79"/>
  <c r="A78"/>
  <c r="A77"/>
  <c r="A76"/>
  <c r="A75"/>
  <c r="A74"/>
  <c r="A72"/>
  <c r="A62"/>
  <c r="A61"/>
  <c r="A60"/>
  <c r="A59"/>
  <c r="A58"/>
  <c r="A57"/>
  <c r="A56"/>
  <c r="A55"/>
  <c r="A54"/>
  <c r="A52"/>
  <c r="A34"/>
  <c r="A33"/>
  <c r="A32"/>
  <c r="A31"/>
  <c r="A30"/>
  <c r="A29"/>
  <c r="A28"/>
  <c r="A27"/>
  <c r="A26"/>
  <c r="A25"/>
  <c r="A23"/>
  <c r="C87"/>
  <c r="D87"/>
  <c r="E87"/>
  <c r="F87"/>
  <c r="G87"/>
  <c r="H87"/>
  <c r="I87"/>
  <c r="J87"/>
  <c r="K87"/>
  <c r="L87"/>
  <c r="M87"/>
  <c r="N87"/>
  <c r="O87"/>
  <c r="P87"/>
  <c r="C67"/>
  <c r="H67"/>
  <c r="M67"/>
  <c r="C55"/>
  <c r="H55"/>
  <c r="M55"/>
  <c r="C56"/>
  <c r="H56"/>
  <c r="M56"/>
  <c r="C57"/>
  <c r="H57"/>
  <c r="M57"/>
  <c r="C58"/>
  <c r="H58"/>
  <c r="M58"/>
  <c r="C59"/>
  <c r="H59"/>
  <c r="M59"/>
  <c r="C60"/>
  <c r="H60"/>
  <c r="M60"/>
  <c r="C61"/>
  <c r="H61"/>
  <c r="M61"/>
  <c r="C62"/>
  <c r="H62"/>
  <c r="M62"/>
  <c r="P74"/>
  <c r="P75"/>
  <c r="P76"/>
  <c r="P77"/>
  <c r="P78"/>
  <c r="P79"/>
  <c r="P80"/>
  <c r="P81"/>
  <c r="P82"/>
  <c r="P72"/>
  <c r="C38"/>
  <c r="H38"/>
  <c r="M38"/>
  <c r="R38"/>
  <c r="C28"/>
  <c r="H28"/>
  <c r="M28"/>
  <c r="R28"/>
  <c r="C29"/>
  <c r="H29"/>
  <c r="M29"/>
  <c r="R29"/>
  <c r="C30"/>
  <c r="H30"/>
  <c r="M30"/>
  <c r="R30"/>
  <c r="C31"/>
  <c r="H31"/>
  <c r="M31"/>
  <c r="R31"/>
  <c r="C32"/>
  <c r="H32"/>
  <c r="M32"/>
  <c r="R32"/>
  <c r="C33"/>
  <c r="H33"/>
  <c r="M33"/>
  <c r="R33"/>
  <c r="C34"/>
  <c r="H34"/>
  <c r="B83"/>
  <c r="M34"/>
  <c r="R34"/>
  <c r="B36"/>
  <c r="B86"/>
  <c r="R25"/>
  <c r="R26"/>
  <c r="R27"/>
  <c r="R23"/>
  <c r="W7"/>
  <c r="W8"/>
  <c r="W9"/>
  <c r="W10"/>
  <c r="W11"/>
  <c r="W12"/>
  <c r="W13"/>
  <c r="W14"/>
  <c r="W15"/>
  <c r="W19"/>
  <c r="W6"/>
  <c r="W4"/>
  <c r="A49"/>
  <c r="S39"/>
  <c r="T26"/>
  <c r="U23"/>
  <c r="U24"/>
  <c r="U25"/>
  <c r="U26"/>
  <c r="U27"/>
  <c r="U28"/>
  <c r="U29"/>
  <c r="U30"/>
  <c r="U31"/>
  <c r="U32"/>
  <c r="U33"/>
  <c r="U34"/>
  <c r="U35"/>
  <c r="U36"/>
  <c r="U37"/>
  <c r="U38"/>
  <c r="J74"/>
  <c r="J75"/>
  <c r="J76"/>
  <c r="J77"/>
  <c r="J78"/>
  <c r="J79"/>
  <c r="J80"/>
  <c r="J81"/>
  <c r="J82"/>
  <c r="D76"/>
  <c r="E76"/>
  <c r="F76"/>
  <c r="G76"/>
  <c r="H76"/>
  <c r="I76"/>
  <c r="K76"/>
  <c r="N76"/>
  <c r="O76"/>
  <c r="D77"/>
  <c r="E77"/>
  <c r="F77"/>
  <c r="G77"/>
  <c r="H77"/>
  <c r="I77"/>
  <c r="K77"/>
  <c r="N77"/>
  <c r="O77"/>
  <c r="D78"/>
  <c r="E78"/>
  <c r="F78"/>
  <c r="G78"/>
  <c r="H78"/>
  <c r="I78"/>
  <c r="K78"/>
  <c r="N78"/>
  <c r="O78"/>
  <c r="C79"/>
  <c r="D79"/>
  <c r="E79"/>
  <c r="F79"/>
  <c r="G79"/>
  <c r="H79"/>
  <c r="I79"/>
  <c r="K79"/>
  <c r="L79"/>
  <c r="M79"/>
  <c r="N79"/>
  <c r="O79"/>
  <c r="C80"/>
  <c r="D80"/>
  <c r="E80"/>
  <c r="F80"/>
  <c r="G80"/>
  <c r="H80"/>
  <c r="I80"/>
  <c r="K80"/>
  <c r="L80"/>
  <c r="M80"/>
  <c r="N80"/>
  <c r="O80"/>
  <c r="C81"/>
  <c r="D81"/>
  <c r="E81"/>
  <c r="F81"/>
  <c r="G81"/>
  <c r="H81"/>
  <c r="I81"/>
  <c r="K81"/>
  <c r="L81"/>
  <c r="M81"/>
  <c r="N81"/>
  <c r="O81"/>
  <c r="C82"/>
  <c r="D82"/>
  <c r="E82"/>
  <c r="F82"/>
  <c r="G82"/>
  <c r="H82"/>
  <c r="I82"/>
  <c r="K82"/>
  <c r="L82"/>
  <c r="M82"/>
  <c r="N82"/>
  <c r="O82"/>
  <c r="C27"/>
  <c r="H27"/>
  <c r="H8"/>
  <c r="M8"/>
  <c r="R8"/>
  <c r="M27"/>
  <c r="H9"/>
  <c r="M9"/>
  <c r="R9"/>
  <c r="H10"/>
  <c r="M10"/>
  <c r="R10"/>
  <c r="H11"/>
  <c r="M11"/>
  <c r="R11"/>
  <c r="H12"/>
  <c r="M12"/>
  <c r="R12"/>
  <c r="H13"/>
  <c r="M13"/>
  <c r="R13"/>
  <c r="H14"/>
  <c r="M14"/>
  <c r="R14"/>
  <c r="H15"/>
  <c r="M15"/>
  <c r="R15"/>
  <c r="H19"/>
  <c r="M19"/>
  <c r="R19"/>
  <c r="N74"/>
  <c r="O74"/>
  <c r="N75"/>
  <c r="O75"/>
  <c r="S68"/>
  <c r="T63"/>
  <c r="U52"/>
  <c r="U53"/>
  <c r="U54"/>
  <c r="U55"/>
  <c r="U56"/>
  <c r="U57"/>
  <c r="U58"/>
  <c r="U59"/>
  <c r="U60"/>
  <c r="U61"/>
  <c r="U62"/>
  <c r="U63"/>
  <c r="U64"/>
  <c r="U65"/>
  <c r="U66"/>
  <c r="U67"/>
  <c r="T52"/>
  <c r="X20"/>
  <c r="Y6"/>
  <c r="Z4"/>
  <c r="Z5"/>
  <c r="Z6"/>
  <c r="Z7"/>
  <c r="Z8"/>
  <c r="Z9"/>
  <c r="Z10"/>
  <c r="Z11"/>
  <c r="Z12"/>
  <c r="Z13"/>
  <c r="Z14"/>
  <c r="Z15"/>
  <c r="Z16"/>
  <c r="Z17"/>
  <c r="Z18"/>
  <c r="Z19"/>
  <c r="D74"/>
  <c r="O72"/>
  <c r="I74"/>
  <c r="I75"/>
  <c r="M26"/>
  <c r="M25"/>
  <c r="M23"/>
  <c r="N39"/>
  <c r="O35"/>
  <c r="P23"/>
  <c r="P24"/>
  <c r="P25"/>
  <c r="P26"/>
  <c r="P27"/>
  <c r="P28"/>
  <c r="P29"/>
  <c r="P30"/>
  <c r="P31"/>
  <c r="P32"/>
  <c r="P33"/>
  <c r="P34"/>
  <c r="P35"/>
  <c r="P36"/>
  <c r="P37"/>
  <c r="P38"/>
  <c r="M54"/>
  <c r="M52"/>
  <c r="N68"/>
  <c r="O63"/>
  <c r="P52"/>
  <c r="P53"/>
  <c r="P54"/>
  <c r="P55"/>
  <c r="P56"/>
  <c r="P57"/>
  <c r="P58"/>
  <c r="P59"/>
  <c r="P60"/>
  <c r="P61"/>
  <c r="P62"/>
  <c r="P63"/>
  <c r="P64"/>
  <c r="P65"/>
  <c r="P66"/>
  <c r="P67"/>
  <c r="I39"/>
  <c r="J35"/>
  <c r="N20"/>
  <c r="O16"/>
  <c r="I68"/>
  <c r="J63"/>
  <c r="D39"/>
  <c r="E35"/>
  <c r="F23"/>
  <c r="F24"/>
  <c r="F25"/>
  <c r="F26"/>
  <c r="F27"/>
  <c r="F28"/>
  <c r="F29"/>
  <c r="F30"/>
  <c r="F31"/>
  <c r="F32"/>
  <c r="F33"/>
  <c r="F34"/>
  <c r="F35"/>
  <c r="F36"/>
  <c r="F37"/>
  <c r="F38"/>
  <c r="K23"/>
  <c r="K24"/>
  <c r="K25"/>
  <c r="K26"/>
  <c r="K27"/>
  <c r="K28"/>
  <c r="K29"/>
  <c r="K30"/>
  <c r="K31"/>
  <c r="K32"/>
  <c r="K33"/>
  <c r="K34"/>
  <c r="K35"/>
  <c r="K36"/>
  <c r="K37"/>
  <c r="K38"/>
  <c r="D68"/>
  <c r="E63"/>
  <c r="F52"/>
  <c r="F53"/>
  <c r="F54"/>
  <c r="F55"/>
  <c r="F56"/>
  <c r="F57"/>
  <c r="F58"/>
  <c r="F59"/>
  <c r="F60"/>
  <c r="F61"/>
  <c r="F62"/>
  <c r="F63"/>
  <c r="F64"/>
  <c r="F65"/>
  <c r="F66"/>
  <c r="F67"/>
  <c r="K52"/>
  <c r="K53"/>
  <c r="K54"/>
  <c r="K55"/>
  <c r="K56"/>
  <c r="K57"/>
  <c r="K58"/>
  <c r="K59"/>
  <c r="K60"/>
  <c r="K61"/>
  <c r="K62"/>
  <c r="K63"/>
  <c r="K64"/>
  <c r="K65"/>
  <c r="K66"/>
  <c r="K67"/>
  <c r="J52"/>
  <c r="L52"/>
  <c r="I20"/>
  <c r="J16"/>
  <c r="K4"/>
  <c r="K5"/>
  <c r="K6"/>
  <c r="K7"/>
  <c r="K8"/>
  <c r="K9"/>
  <c r="K10"/>
  <c r="K11"/>
  <c r="K12"/>
  <c r="K13"/>
  <c r="K14"/>
  <c r="K15"/>
  <c r="K16"/>
  <c r="K17"/>
  <c r="K18"/>
  <c r="K19"/>
  <c r="P4"/>
  <c r="P5"/>
  <c r="P6"/>
  <c r="P7"/>
  <c r="P8"/>
  <c r="P9"/>
  <c r="P10"/>
  <c r="P11"/>
  <c r="P12"/>
  <c r="P13"/>
  <c r="P14"/>
  <c r="P15"/>
  <c r="P16"/>
  <c r="P17"/>
  <c r="P18"/>
  <c r="P19"/>
  <c r="O4"/>
  <c r="Q4"/>
  <c r="S20"/>
  <c r="T8"/>
  <c r="U4"/>
  <c r="U5"/>
  <c r="U6"/>
  <c r="U7"/>
  <c r="U8"/>
  <c r="U9"/>
  <c r="U10"/>
  <c r="U11"/>
  <c r="U12"/>
  <c r="U13"/>
  <c r="U14"/>
  <c r="U15"/>
  <c r="U16"/>
  <c r="U17"/>
  <c r="U18"/>
  <c r="U19"/>
  <c r="F4"/>
  <c r="F5"/>
  <c r="F6"/>
  <c r="F7"/>
  <c r="F8"/>
  <c r="F9"/>
  <c r="F10"/>
  <c r="F11"/>
  <c r="F12"/>
  <c r="F13"/>
  <c r="F14"/>
  <c r="F15"/>
  <c r="F16"/>
  <c r="F17"/>
  <c r="F18"/>
  <c r="F19"/>
  <c r="E6"/>
  <c r="E74"/>
  <c r="E75"/>
  <c r="E72"/>
  <c r="L88"/>
  <c r="N88"/>
  <c r="N72"/>
  <c r="F74"/>
  <c r="G74"/>
  <c r="H74"/>
  <c r="K74"/>
  <c r="D75"/>
  <c r="F75"/>
  <c r="G75"/>
  <c r="H75"/>
  <c r="K75"/>
  <c r="D88"/>
  <c r="G88"/>
  <c r="K88"/>
  <c r="M88"/>
  <c r="D72"/>
  <c r="H54"/>
  <c r="H52"/>
  <c r="C68"/>
  <c r="C54"/>
  <c r="C52"/>
  <c r="H25"/>
  <c r="H26"/>
  <c r="H23"/>
  <c r="C25"/>
  <c r="C26"/>
  <c r="C23"/>
  <c r="M20"/>
  <c r="R6"/>
  <c r="R7"/>
  <c r="R4"/>
  <c r="M6"/>
  <c r="M7"/>
  <c r="M4"/>
  <c r="H6"/>
  <c r="H7"/>
  <c r="H4"/>
  <c r="A70"/>
  <c r="M68"/>
  <c r="I88"/>
  <c r="J26"/>
  <c r="J88"/>
  <c r="J27"/>
  <c r="E27"/>
  <c r="Y19"/>
  <c r="T19"/>
  <c r="J19"/>
  <c r="Y15"/>
  <c r="T15"/>
  <c r="O15"/>
  <c r="E15"/>
  <c r="Y14"/>
  <c r="T14"/>
  <c r="J14"/>
  <c r="Y13"/>
  <c r="T13"/>
  <c r="O13"/>
  <c r="E13"/>
  <c r="Y12"/>
  <c r="T12"/>
  <c r="J12"/>
  <c r="Y11"/>
  <c r="T11"/>
  <c r="O11"/>
  <c r="E11"/>
  <c r="Y10"/>
  <c r="T10"/>
  <c r="J10"/>
  <c r="Y9"/>
  <c r="T9"/>
  <c r="O9"/>
  <c r="E9"/>
  <c r="O27"/>
  <c r="O8"/>
  <c r="V52"/>
  <c r="W20"/>
  <c r="P88"/>
  <c r="T67"/>
  <c r="O67"/>
  <c r="J67"/>
  <c r="E67"/>
  <c r="T62"/>
  <c r="O62"/>
  <c r="J62"/>
  <c r="E62"/>
  <c r="T61"/>
  <c r="O61"/>
  <c r="J61"/>
  <c r="E61"/>
  <c r="T60"/>
  <c r="O60"/>
  <c r="J60"/>
  <c r="E60"/>
  <c r="T59"/>
  <c r="O59"/>
  <c r="J59"/>
  <c r="E59"/>
  <c r="T58"/>
  <c r="O58"/>
  <c r="J58"/>
  <c r="E58"/>
  <c r="T57"/>
  <c r="O57"/>
  <c r="J57"/>
  <c r="E57"/>
  <c r="T56"/>
  <c r="O56"/>
  <c r="J56"/>
  <c r="E56"/>
  <c r="T38"/>
  <c r="O38"/>
  <c r="J38"/>
  <c r="E38"/>
  <c r="T34"/>
  <c r="O34"/>
  <c r="J34"/>
  <c r="E34"/>
  <c r="T33"/>
  <c r="O33"/>
  <c r="J33"/>
  <c r="E33"/>
  <c r="T32"/>
  <c r="O32"/>
  <c r="J32"/>
  <c r="E32"/>
  <c r="T31"/>
  <c r="O31"/>
  <c r="J31"/>
  <c r="E31"/>
  <c r="T30"/>
  <c r="O30"/>
  <c r="J30"/>
  <c r="E30"/>
  <c r="T29"/>
  <c r="O29"/>
  <c r="J29"/>
  <c r="E29"/>
  <c r="B66"/>
  <c r="B65"/>
  <c r="B63"/>
  <c r="B85"/>
  <c r="T66"/>
  <c r="O66"/>
  <c r="J66"/>
  <c r="E66"/>
  <c r="T65"/>
  <c r="O65"/>
  <c r="J65"/>
  <c r="E65"/>
  <c r="T64"/>
  <c r="O64"/>
  <c r="J64"/>
  <c r="E64"/>
  <c r="T37"/>
  <c r="O37"/>
  <c r="J37"/>
  <c r="E37"/>
  <c r="T36"/>
  <c r="O36"/>
  <c r="J36"/>
  <c r="E36"/>
  <c r="Y18"/>
  <c r="T18"/>
  <c r="O18"/>
  <c r="E18"/>
  <c r="Y17"/>
  <c r="T17"/>
  <c r="J17"/>
  <c r="B52"/>
  <c r="B72"/>
  <c r="B23"/>
  <c r="B55"/>
  <c r="B75"/>
  <c r="B26"/>
  <c r="B54"/>
  <c r="B25"/>
  <c r="B74"/>
  <c r="B56"/>
  <c r="B27"/>
  <c r="B76"/>
  <c r="B37"/>
  <c r="B34"/>
  <c r="B33"/>
  <c r="B62"/>
  <c r="B82"/>
  <c r="B32"/>
  <c r="B61"/>
  <c r="B81"/>
  <c r="B31"/>
  <c r="B60"/>
  <c r="B80"/>
  <c r="B30"/>
  <c r="B59"/>
  <c r="B79"/>
  <c r="B29"/>
  <c r="B58"/>
  <c r="B78"/>
  <c r="B28"/>
  <c r="B57"/>
  <c r="B77"/>
  <c r="B38"/>
  <c r="B67"/>
  <c r="B87"/>
  <c r="E25"/>
  <c r="E54"/>
  <c r="E24"/>
  <c r="E53"/>
  <c r="E55"/>
  <c r="J23"/>
  <c r="L23"/>
  <c r="E23"/>
  <c r="G23"/>
  <c r="G24"/>
  <c r="G25"/>
  <c r="Y5"/>
  <c r="T23"/>
  <c r="V23"/>
  <c r="T5"/>
  <c r="T6"/>
  <c r="T53"/>
  <c r="V53"/>
  <c r="T54"/>
  <c r="V54"/>
  <c r="T4"/>
  <c r="V4"/>
  <c r="T24"/>
  <c r="T25"/>
  <c r="O7"/>
  <c r="O24"/>
  <c r="O25"/>
  <c r="O5"/>
  <c r="Q5"/>
  <c r="O6"/>
  <c r="O53"/>
  <c r="O54"/>
  <c r="J24"/>
  <c r="J25"/>
  <c r="J53"/>
  <c r="L53"/>
  <c r="J54"/>
  <c r="L54"/>
  <c r="J5"/>
  <c r="J6"/>
  <c r="O52"/>
  <c r="Q52"/>
  <c r="Q53"/>
  <c r="O55"/>
  <c r="Y8"/>
  <c r="T28"/>
  <c r="O23"/>
  <c r="Q23"/>
  <c r="J4"/>
  <c r="L4"/>
  <c r="L5"/>
  <c r="T27"/>
  <c r="T35"/>
  <c r="J28"/>
  <c r="O28"/>
  <c r="J7"/>
  <c r="E52"/>
  <c r="G52"/>
  <c r="G53"/>
  <c r="G54"/>
  <c r="G55"/>
  <c r="G56"/>
  <c r="G57"/>
  <c r="G58"/>
  <c r="G59"/>
  <c r="G60"/>
  <c r="G61"/>
  <c r="G62"/>
  <c r="G63"/>
  <c r="G64"/>
  <c r="G65"/>
  <c r="G66"/>
  <c r="G67"/>
  <c r="E28"/>
  <c r="J55"/>
  <c r="O88"/>
  <c r="Y4"/>
  <c r="AA4"/>
  <c r="AA5"/>
  <c r="Y7"/>
  <c r="Y16"/>
  <c r="T55"/>
  <c r="E17"/>
  <c r="O17"/>
  <c r="J18"/>
  <c r="R39"/>
  <c r="R68"/>
  <c r="J9"/>
  <c r="E10"/>
  <c r="O10"/>
  <c r="J11"/>
  <c r="E12"/>
  <c r="O12"/>
  <c r="J13"/>
  <c r="E14"/>
  <c r="O14"/>
  <c r="J15"/>
  <c r="E19"/>
  <c r="O19"/>
  <c r="M39"/>
  <c r="H20"/>
  <c r="R20"/>
  <c r="C39"/>
  <c r="H39"/>
  <c r="H68"/>
  <c r="H88"/>
  <c r="F88"/>
  <c r="E88"/>
  <c r="E4"/>
  <c r="E7"/>
  <c r="B20"/>
  <c r="B68"/>
  <c r="J8"/>
  <c r="E8"/>
  <c r="E16"/>
  <c r="B88"/>
  <c r="T16"/>
  <c r="O26"/>
  <c r="Q24"/>
  <c r="Q25"/>
  <c r="T39"/>
  <c r="G4"/>
  <c r="B39"/>
  <c r="Q54"/>
  <c r="E68"/>
  <c r="AA6"/>
  <c r="AA7"/>
  <c r="AA8"/>
  <c r="AA9"/>
  <c r="AA10"/>
  <c r="AA11"/>
  <c r="AA12"/>
  <c r="AA13"/>
  <c r="AA14"/>
  <c r="AA15"/>
  <c r="AA16"/>
  <c r="AA17"/>
  <c r="AA18"/>
  <c r="AA19"/>
  <c r="Q55"/>
  <c r="Q56"/>
  <c r="Q57"/>
  <c r="Q58"/>
  <c r="Q59"/>
  <c r="Q60"/>
  <c r="Q61"/>
  <c r="Q62"/>
  <c r="O68"/>
  <c r="Q26"/>
  <c r="Q27"/>
  <c r="Q28"/>
  <c r="Q29"/>
  <c r="Q30"/>
  <c r="Q31"/>
  <c r="Q32"/>
  <c r="Q33"/>
  <c r="Q34"/>
  <c r="Y20"/>
  <c r="L6"/>
  <c r="L7"/>
  <c r="L8"/>
  <c r="L9"/>
  <c r="L10"/>
  <c r="L11"/>
  <c r="L12"/>
  <c r="L13"/>
  <c r="L14"/>
  <c r="L15"/>
  <c r="Q6"/>
  <c r="Q7"/>
  <c r="Q8"/>
  <c r="Q9"/>
  <c r="Q10"/>
  <c r="Q11"/>
  <c r="Q12"/>
  <c r="Q13"/>
  <c r="Q14"/>
  <c r="Q15"/>
  <c r="V5"/>
  <c r="V6"/>
  <c r="L24"/>
  <c r="L25"/>
  <c r="L26"/>
  <c r="L27"/>
  <c r="L28"/>
  <c r="L29"/>
  <c r="L30"/>
  <c r="L31"/>
  <c r="L32"/>
  <c r="L33"/>
  <c r="L34"/>
  <c r="C88"/>
  <c r="V55"/>
  <c r="V56"/>
  <c r="V57"/>
  <c r="V58"/>
  <c r="V59"/>
  <c r="V60"/>
  <c r="V61"/>
  <c r="V62"/>
  <c r="Q63"/>
  <c r="Q64"/>
  <c r="Q65"/>
  <c r="Q66"/>
  <c r="Q67"/>
  <c r="L55"/>
  <c r="L56"/>
  <c r="L57"/>
  <c r="L58"/>
  <c r="L59"/>
  <c r="L60"/>
  <c r="L61"/>
  <c r="L62"/>
  <c r="V24"/>
  <c r="V25"/>
  <c r="V26"/>
  <c r="V27"/>
  <c r="V28"/>
  <c r="V29"/>
  <c r="V30"/>
  <c r="V31"/>
  <c r="V32"/>
  <c r="V33"/>
  <c r="V34"/>
  <c r="V35"/>
  <c r="V36"/>
  <c r="V37"/>
  <c r="V38"/>
  <c r="J68"/>
  <c r="L63"/>
  <c r="L64"/>
  <c r="L65"/>
  <c r="L66"/>
  <c r="L67"/>
  <c r="J39"/>
  <c r="L35"/>
  <c r="L36"/>
  <c r="L37"/>
  <c r="L38"/>
  <c r="Q35"/>
  <c r="Q36"/>
  <c r="Q37"/>
  <c r="Q38"/>
  <c r="O39"/>
  <c r="J20"/>
  <c r="L16"/>
  <c r="L17"/>
  <c r="L18"/>
  <c r="L19"/>
  <c r="Q16"/>
  <c r="Q17"/>
  <c r="Q18"/>
  <c r="Q19"/>
  <c r="O20"/>
  <c r="T68"/>
  <c r="V63"/>
  <c r="V64"/>
  <c r="V65"/>
  <c r="V66"/>
  <c r="V67"/>
  <c r="G5"/>
  <c r="G6"/>
  <c r="G7"/>
  <c r="G8"/>
  <c r="G9"/>
  <c r="G10"/>
  <c r="G11"/>
  <c r="G12"/>
  <c r="G13"/>
  <c r="G14"/>
  <c r="G15"/>
  <c r="G16"/>
  <c r="G17"/>
  <c r="G18"/>
  <c r="G19"/>
  <c r="E20"/>
  <c r="T7"/>
  <c r="E26"/>
  <c r="T20"/>
  <c r="V7"/>
  <c r="V8"/>
  <c r="V9"/>
  <c r="V10"/>
  <c r="V11"/>
  <c r="V12"/>
  <c r="V13"/>
  <c r="V14"/>
  <c r="V15"/>
  <c r="V16"/>
  <c r="V17"/>
  <c r="V18"/>
  <c r="V19"/>
  <c r="G26"/>
  <c r="G27"/>
  <c r="G28"/>
  <c r="G29"/>
  <c r="G30"/>
  <c r="G31"/>
  <c r="G32"/>
  <c r="G33"/>
  <c r="G34"/>
  <c r="G35"/>
  <c r="G36"/>
  <c r="G37"/>
  <c r="G38"/>
  <c r="E39"/>
</calcChain>
</file>

<file path=xl/sharedStrings.xml><?xml version="1.0" encoding="utf-8"?>
<sst xmlns="http://schemas.openxmlformats.org/spreadsheetml/2006/main" count="178" uniqueCount="132">
  <si>
    <t>Trieda</t>
  </si>
  <si>
    <t>Spolu</t>
  </si>
  <si>
    <t>Priemer</t>
  </si>
  <si>
    <t>pridaná hodnota (v mil. Sk)</t>
  </si>
  <si>
    <t>výnosy (v mil. Sk)</t>
  </si>
  <si>
    <t>f</t>
  </si>
  <si>
    <t>relatívna početnosť ukazovateľa (v percentách)</t>
  </si>
  <si>
    <t>k</t>
  </si>
  <si>
    <t>N</t>
  </si>
  <si>
    <t>fN</t>
  </si>
  <si>
    <t>kN</t>
  </si>
  <si>
    <t>kfN</t>
  </si>
  <si>
    <t>PH</t>
  </si>
  <si>
    <t>fPH</t>
  </si>
  <si>
    <t>kPH</t>
  </si>
  <si>
    <t>kfPH</t>
  </si>
  <si>
    <t>VYN</t>
  </si>
  <si>
    <t>fVYN</t>
  </si>
  <si>
    <t>kVYN</t>
  </si>
  <si>
    <t>kfVYN</t>
  </si>
  <si>
    <t>ZISK</t>
  </si>
  <si>
    <t>fZISK</t>
  </si>
  <si>
    <t>kZISK</t>
  </si>
  <si>
    <t>kfZISK</t>
  </si>
  <si>
    <t>VI</t>
  </si>
  <si>
    <t>fVI</t>
  </si>
  <si>
    <t>kVI</t>
  </si>
  <si>
    <t>kfVI</t>
  </si>
  <si>
    <t>ON</t>
  </si>
  <si>
    <t>fON</t>
  </si>
  <si>
    <t>kON</t>
  </si>
  <si>
    <t>kfON</t>
  </si>
  <si>
    <t>Z/VI</t>
  </si>
  <si>
    <t>Z/V</t>
  </si>
  <si>
    <t>PH/V</t>
  </si>
  <si>
    <t>ON/V</t>
  </si>
  <si>
    <t xml:space="preserve"> - 50</t>
  </si>
  <si>
    <t>podiel osobných nákladoch na výnosoch (v hal. ON na 1 Sk výnosov)</t>
  </si>
  <si>
    <t xml:space="preserve">Z/V </t>
  </si>
  <si>
    <t>ziskovosť (v hal. zisku na 1 Sk výnosov)</t>
  </si>
  <si>
    <t>podiel pridanej hodnoty na výnosoch (v hal. PH na 1 Sk výnosov)</t>
  </si>
  <si>
    <t>VYN, V</t>
  </si>
  <si>
    <t>osobné náklady (v mil. Sk)</t>
  </si>
  <si>
    <t>pVI</t>
  </si>
  <si>
    <t>pVS</t>
  </si>
  <si>
    <t>VS</t>
  </si>
  <si>
    <t>fVS</t>
  </si>
  <si>
    <t>kVS</t>
  </si>
  <si>
    <t>kfVS</t>
  </si>
  <si>
    <t>pON</t>
  </si>
  <si>
    <t>pZISK</t>
  </si>
  <si>
    <t>pVYN</t>
  </si>
  <si>
    <t>pPH</t>
  </si>
  <si>
    <t>výrobná spotreba (v mil. Sk)</t>
  </si>
  <si>
    <t>p</t>
  </si>
  <si>
    <t>vlastné imanie</t>
  </si>
  <si>
    <t>priemerná hodnota ukazovateľa</t>
  </si>
  <si>
    <t>rentabilita vlastného imania (v hal. Zisku na 1 Sk vlastného imania)</t>
  </si>
  <si>
    <t>PH/ON</t>
  </si>
  <si>
    <t>finančná produktivita práce (v Sk PH na 1 Sk ON)</t>
  </si>
  <si>
    <t>VS/V</t>
  </si>
  <si>
    <t>podiel výrobnej spotreby na výnosoch (v hal. VS na 1 Sk výnosov)</t>
  </si>
  <si>
    <t>ON/VI</t>
  </si>
  <si>
    <t>vybavenosť vlastného imania osobnými nákladmi (v tisíc Sk ON na 1 Sk VI)</t>
  </si>
  <si>
    <t>x</t>
  </si>
  <si>
    <t>výsledok hospodárenia(v mil. Sk)</t>
  </si>
  <si>
    <t>počet firiem</t>
  </si>
  <si>
    <t>pODP</t>
  </si>
  <si>
    <t>ODP</t>
  </si>
  <si>
    <t>fODP</t>
  </si>
  <si>
    <t>kODP</t>
  </si>
  <si>
    <t>kfODP</t>
  </si>
  <si>
    <t>odpisy (v mil. Sk)</t>
  </si>
  <si>
    <t>ODP/V</t>
  </si>
  <si>
    <t>podiel odpisov na výnosoch (v hal. ODP na 1 Sk výnosov)</t>
  </si>
  <si>
    <t xml:space="preserve"> - 100</t>
  </si>
  <si>
    <t>pPHCH</t>
  </si>
  <si>
    <t>PHCH</t>
  </si>
  <si>
    <t>fPHCH</t>
  </si>
  <si>
    <t>kPHCH</t>
  </si>
  <si>
    <t>kfPHCH</t>
  </si>
  <si>
    <t>pNU</t>
  </si>
  <si>
    <t>NU</t>
  </si>
  <si>
    <t>fNU</t>
  </si>
  <si>
    <t>kNU</t>
  </si>
  <si>
    <t>kfNU</t>
  </si>
  <si>
    <t>NU/V</t>
  </si>
  <si>
    <t>podiel nákladových úrokov na výnosoch (v hal. NU na 1 Sk výnosov)</t>
  </si>
  <si>
    <t>nákladové úroky (v mil. Sk)</t>
  </si>
  <si>
    <t xml:space="preserve"> - -10</t>
  </si>
  <si>
    <t xml:space="preserve"> - 10</t>
  </si>
  <si>
    <t xml:space="preserve"> - -0</t>
  </si>
  <si>
    <t xml:space="preserve"> - -50</t>
  </si>
  <si>
    <t xml:space="preserve"> - 20</t>
  </si>
  <si>
    <t xml:space="preserve"> - 70</t>
  </si>
  <si>
    <t>VYN=0</t>
  </si>
  <si>
    <t xml:space="preserve"> - -100</t>
  </si>
  <si>
    <t xml:space="preserve"> - 2</t>
  </si>
  <si>
    <t xml:space="preserve"> - 4</t>
  </si>
  <si>
    <t xml:space="preserve"> - 7</t>
  </si>
  <si>
    <t xml:space="preserve"> - 15</t>
  </si>
  <si>
    <t>Frekvenčná tabuľka: Ziskovosť (SR, rok 2007, v hal. zisku/1 Sk výnosov; v mil. Sk)</t>
  </si>
  <si>
    <t>VYN&lt;0</t>
  </si>
  <si>
    <t>pMAJ</t>
  </si>
  <si>
    <t>MAJ</t>
  </si>
  <si>
    <t>fMAJ</t>
  </si>
  <si>
    <t>kMAJ</t>
  </si>
  <si>
    <t>kfMAJ</t>
  </si>
  <si>
    <t>V/MAJ</t>
  </si>
  <si>
    <t>MAJ/VI</t>
  </si>
  <si>
    <t>MAJ/ON</t>
  </si>
  <si>
    <t>pNM</t>
  </si>
  <si>
    <t>NM</t>
  </si>
  <si>
    <t>fNM</t>
  </si>
  <si>
    <t>kNM</t>
  </si>
  <si>
    <t>kfNM</t>
  </si>
  <si>
    <t>pNMb</t>
  </si>
  <si>
    <t>NMb</t>
  </si>
  <si>
    <t>fNMb</t>
  </si>
  <si>
    <t>kNMb</t>
  </si>
  <si>
    <t>kfNMb</t>
  </si>
  <si>
    <t>NM/MAJ</t>
  </si>
  <si>
    <t>NMnb</t>
  </si>
  <si>
    <t>majetok spolu (v mil. Sk)</t>
  </si>
  <si>
    <t>kumulatívna početnosť ukazovateľa</t>
  </si>
  <si>
    <t>neobežný majetok netto (v mil. Sk)</t>
  </si>
  <si>
    <t>neobežný majetok brutto (v mil. Sk)</t>
  </si>
  <si>
    <t>produktivita majetku (v Sk výnosov na 1 Sk majetku)</t>
  </si>
  <si>
    <t>vybavenosť vlastného imania majetkom (v tisíc Sk majetku na 1 Sk VI)</t>
  </si>
  <si>
    <t>vybavenosť osobných nákladov majetkom (v  Sk majetku na 1 Sk ON)</t>
  </si>
  <si>
    <t>podiel neobežného majetku na majetku spolu (v %)</t>
  </si>
  <si>
    <t>podiel neobežného majetku netto na brutto  (v %)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</si>
</sst>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"/>
      <charset val="238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3D3D3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0" xfId="0" applyFill="1"/>
    <xf numFmtId="1" fontId="0" fillId="0" borderId="0" xfId="0" applyNumberFormat="1" applyFill="1" applyBorder="1"/>
    <xf numFmtId="164" fontId="0" fillId="0" borderId="0" xfId="0" applyNumberFormat="1" applyFill="1" applyBorder="1"/>
    <xf numFmtId="164" fontId="0" fillId="0" borderId="4" xfId="0" applyNumberFormat="1" applyFill="1" applyBorder="1"/>
    <xf numFmtId="164" fontId="0" fillId="0" borderId="5" xfId="0" applyNumberFormat="1" applyFill="1" applyBorder="1"/>
    <xf numFmtId="164" fontId="0" fillId="0" borderId="1" xfId="0" applyNumberFormat="1" applyFill="1" applyBorder="1"/>
    <xf numFmtId="0" fontId="2" fillId="0" borderId="0" xfId="0" applyFont="1" applyFill="1"/>
    <xf numFmtId="164" fontId="1" fillId="0" borderId="5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164" fontId="0" fillId="0" borderId="2" xfId="0" applyNumberFormat="1" applyFill="1" applyBorder="1" applyAlignment="1">
      <alignment horizontal="right"/>
    </xf>
    <xf numFmtId="164" fontId="0" fillId="0" borderId="6" xfId="0" applyNumberFormat="1" applyFill="1" applyBorder="1"/>
    <xf numFmtId="164" fontId="1" fillId="0" borderId="0" xfId="0" applyNumberFormat="1" applyFont="1" applyFill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1" fontId="0" fillId="0" borderId="1" xfId="0" applyNumberFormat="1" applyFill="1" applyBorder="1"/>
    <xf numFmtId="164" fontId="0" fillId="0" borderId="3" xfId="0" applyNumberFormat="1" applyFill="1" applyBorder="1"/>
    <xf numFmtId="164" fontId="0" fillId="0" borderId="2" xfId="0" applyNumberFormat="1" applyFill="1" applyBorder="1"/>
    <xf numFmtId="164" fontId="1" fillId="0" borderId="3" xfId="0" applyNumberFormat="1" applyFont="1" applyFill="1" applyBorder="1" applyAlignment="1">
      <alignment horizontal="right"/>
    </xf>
    <xf numFmtId="3" fontId="0" fillId="0" borderId="0" xfId="0" applyNumberFormat="1" applyFill="1" applyBorder="1"/>
    <xf numFmtId="2" fontId="0" fillId="0" borderId="0" xfId="0" applyNumberFormat="1" applyFill="1" applyBorder="1"/>
    <xf numFmtId="2" fontId="0" fillId="0" borderId="1" xfId="0" applyNumberFormat="1" applyFill="1" applyBorder="1"/>
    <xf numFmtId="3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2" fontId="0" fillId="0" borderId="2" xfId="0" applyNumberFormat="1" applyFill="1" applyBorder="1"/>
    <xf numFmtId="0" fontId="4" fillId="0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5" fillId="0" borderId="0" xfId="0" applyFont="1" applyFill="1"/>
    <xf numFmtId="0" fontId="0" fillId="0" borderId="0" xfId="0" applyFont="1" applyFill="1"/>
    <xf numFmtId="164" fontId="0" fillId="0" borderId="7" xfId="0" applyNumberFormat="1" applyFill="1" applyBorder="1"/>
    <xf numFmtId="0" fontId="2" fillId="0" borderId="0" xfId="0" applyFont="1" applyFill="1" applyBorder="1"/>
    <xf numFmtId="3" fontId="0" fillId="2" borderId="1" xfId="0" applyNumberFormat="1" applyFill="1" applyBorder="1" applyAlignment="1">
      <alignment horizontal="right"/>
    </xf>
    <xf numFmtId="1" fontId="0" fillId="0" borderId="4" xfId="0" applyNumberFormat="1" applyFill="1" applyBorder="1"/>
    <xf numFmtId="2" fontId="1" fillId="0" borderId="2" xfId="0" applyNumberFormat="1" applyFont="1" applyFill="1" applyBorder="1" applyAlignment="1">
      <alignment horizontal="right"/>
    </xf>
    <xf numFmtId="1" fontId="0" fillId="0" borderId="3" xfId="0" applyNumberFormat="1" applyFill="1" applyBorder="1"/>
    <xf numFmtId="3" fontId="0" fillId="0" borderId="1" xfId="0" applyNumberFormat="1" applyFill="1" applyBorder="1"/>
    <xf numFmtId="0" fontId="3" fillId="0" borderId="0" xfId="0" applyFont="1" applyFill="1"/>
    <xf numFmtId="0" fontId="0" fillId="0" borderId="8" xfId="0" applyFill="1" applyBorder="1"/>
    <xf numFmtId="0" fontId="7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/>
    </xf>
    <xf numFmtId="0" fontId="6" fillId="0" borderId="0" xfId="0" applyFont="1" applyFill="1"/>
    <xf numFmtId="0" fontId="0" fillId="0" borderId="9" xfId="0" applyFill="1" applyBorder="1" applyAlignment="1">
      <alignment horizontal="right"/>
    </xf>
    <xf numFmtId="0" fontId="0" fillId="0" borderId="7" xfId="0" applyFont="1" applyFill="1" applyBorder="1" applyAlignment="1">
      <alignment horizontal="right"/>
    </xf>
    <xf numFmtId="164" fontId="0" fillId="0" borderId="10" xfId="0" applyNumberFormat="1" applyFill="1" applyBorder="1"/>
    <xf numFmtId="164" fontId="3" fillId="0" borderId="0" xfId="0" applyNumberFormat="1" applyFont="1" applyFill="1" applyBorder="1"/>
    <xf numFmtId="0" fontId="0" fillId="0" borderId="2" xfId="0" applyFont="1" applyFill="1" applyBorder="1" applyAlignment="1">
      <alignment horizontal="left"/>
    </xf>
    <xf numFmtId="164" fontId="0" fillId="0" borderId="10" xfId="0" applyNumberFormat="1" applyFill="1" applyBorder="1" applyAlignment="1">
      <alignment horizontal="right"/>
    </xf>
    <xf numFmtId="1" fontId="0" fillId="0" borderId="10" xfId="0" applyNumberFormat="1" applyFill="1" applyBorder="1" applyAlignment="1">
      <alignment horizontal="right"/>
    </xf>
    <xf numFmtId="164" fontId="1" fillId="0" borderId="10" xfId="0" applyNumberFormat="1" applyFont="1" applyFill="1" applyBorder="1" applyAlignment="1">
      <alignment horizontal="right"/>
    </xf>
    <xf numFmtId="1" fontId="1" fillId="0" borderId="10" xfId="0" applyNumberFormat="1" applyFont="1" applyFill="1" applyBorder="1" applyAlignment="1">
      <alignment horizontal="right"/>
    </xf>
    <xf numFmtId="0" fontId="0" fillId="0" borderId="4" xfId="0" quotePrefix="1" applyFill="1" applyBorder="1" applyAlignment="1">
      <alignment horizontal="right"/>
    </xf>
    <xf numFmtId="0" fontId="3" fillId="0" borderId="4" xfId="0" quotePrefix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2" fontId="0" fillId="0" borderId="5" xfId="0" applyNumberFormat="1" applyFill="1" applyBorder="1"/>
    <xf numFmtId="1" fontId="0" fillId="0" borderId="4" xfId="0" applyNumberFormat="1" applyFill="1" applyBorder="1" applyAlignment="1">
      <alignment horizontal="right"/>
    </xf>
    <xf numFmtId="3" fontId="0" fillId="0" borderId="0" xfId="0" applyNumberFormat="1" applyFill="1" applyBorder="1" applyAlignment="1">
      <alignment horizontal="right"/>
    </xf>
    <xf numFmtId="1" fontId="0" fillId="0" borderId="11" xfId="0" applyNumberForma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3" borderId="12" xfId="0" applyFont="1" applyFill="1" applyBorder="1" applyAlignment="1">
      <alignment horizontal="right"/>
    </xf>
    <xf numFmtId="0" fontId="7" fillId="3" borderId="13" xfId="0" applyFont="1" applyFill="1" applyBorder="1" applyAlignment="1">
      <alignment horizontal="right"/>
    </xf>
    <xf numFmtId="0" fontId="7" fillId="3" borderId="14" xfId="0" applyFont="1" applyFill="1" applyBorder="1" applyAlignment="1">
      <alignment horizontal="right"/>
    </xf>
    <xf numFmtId="2" fontId="3" fillId="0" borderId="5" xfId="0" applyNumberFormat="1" applyFont="1" applyFill="1" applyBorder="1" applyAlignment="1">
      <alignment horizontal="center"/>
    </xf>
    <xf numFmtId="164" fontId="0" fillId="0" borderId="5" xfId="0" applyNumberForma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18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72" sqref="B72:B73"/>
    </sheetView>
  </sheetViews>
  <sheetFormatPr defaultColWidth="8.85546875" defaultRowHeight="12.75"/>
  <cols>
    <col min="1" max="1" width="7.28515625" style="7" customWidth="1"/>
    <col min="2" max="2" width="7.85546875" style="7" customWidth="1"/>
    <col min="3" max="3" width="6.85546875" style="7" customWidth="1"/>
    <col min="4" max="4" width="9.42578125" style="7" customWidth="1"/>
    <col min="5" max="5" width="6" style="7" customWidth="1"/>
    <col min="6" max="6" width="8.140625" style="7" customWidth="1"/>
    <col min="7" max="7" width="6.140625" style="7" customWidth="1"/>
    <col min="8" max="8" width="8.28515625" style="7" customWidth="1"/>
    <col min="9" max="9" width="9.5703125" style="7" customWidth="1"/>
    <col min="10" max="10" width="7.7109375" style="7" customWidth="1"/>
    <col min="11" max="11" width="7.85546875" style="7" customWidth="1"/>
    <col min="12" max="12" width="8" style="7" customWidth="1"/>
    <col min="13" max="13" width="7.7109375" style="7" customWidth="1"/>
    <col min="14" max="14" width="8.85546875" style="7" customWidth="1"/>
    <col min="15" max="15" width="6.5703125" style="7" customWidth="1"/>
    <col min="16" max="16" width="8" style="7" customWidth="1"/>
    <col min="17" max="17" width="6.28515625" style="7" customWidth="1"/>
    <col min="18" max="18" width="7.85546875" style="7" customWidth="1"/>
    <col min="19" max="19" width="9.28515625" style="7" customWidth="1"/>
    <col min="20" max="20" width="6.140625" style="7" customWidth="1"/>
    <col min="21" max="21" width="7.7109375" style="7" customWidth="1"/>
    <col min="22" max="22" width="7.42578125" style="7" customWidth="1"/>
    <col min="23" max="23" width="8" style="7" customWidth="1"/>
    <col min="24" max="24" width="7.5703125" style="7" customWidth="1"/>
    <col min="25" max="25" width="6.140625" style="7" customWidth="1"/>
    <col min="26" max="26" width="7.28515625" style="7" customWidth="1"/>
    <col min="27" max="27" width="6.7109375" style="7" customWidth="1"/>
    <col min="28" max="16384" width="8.85546875" style="7"/>
  </cols>
  <sheetData>
    <row r="1" spans="1:27">
      <c r="A1" s="43" t="s">
        <v>101</v>
      </c>
    </row>
    <row r="2" spans="1:27" ht="13.5" thickBot="1"/>
    <row r="3" spans="1:27" ht="13.5" thickBot="1">
      <c r="A3" s="6" t="s">
        <v>0</v>
      </c>
      <c r="B3" s="5" t="s">
        <v>2</v>
      </c>
      <c r="C3" s="4"/>
      <c r="D3" s="29" t="s">
        <v>8</v>
      </c>
      <c r="E3" s="2" t="s">
        <v>9</v>
      </c>
      <c r="F3" s="2" t="s">
        <v>10</v>
      </c>
      <c r="G3" s="16" t="s">
        <v>11</v>
      </c>
      <c r="H3" s="19" t="s">
        <v>52</v>
      </c>
      <c r="I3" s="29" t="s">
        <v>12</v>
      </c>
      <c r="J3" s="2" t="s">
        <v>13</v>
      </c>
      <c r="K3" s="2" t="s">
        <v>14</v>
      </c>
      <c r="L3" s="3" t="s">
        <v>15</v>
      </c>
      <c r="M3" s="2" t="s">
        <v>51</v>
      </c>
      <c r="N3" s="29" t="s">
        <v>16</v>
      </c>
      <c r="O3" s="2" t="s">
        <v>17</v>
      </c>
      <c r="P3" s="2" t="s">
        <v>18</v>
      </c>
      <c r="Q3" s="3" t="s">
        <v>19</v>
      </c>
      <c r="R3" s="2" t="s">
        <v>50</v>
      </c>
      <c r="S3" s="29" t="s">
        <v>20</v>
      </c>
      <c r="T3" s="2" t="s">
        <v>21</v>
      </c>
      <c r="U3" s="2" t="s">
        <v>22</v>
      </c>
      <c r="V3" s="3" t="s">
        <v>23</v>
      </c>
      <c r="W3" s="19" t="s">
        <v>76</v>
      </c>
      <c r="X3" s="29" t="s">
        <v>77</v>
      </c>
      <c r="Y3" s="2" t="s">
        <v>78</v>
      </c>
      <c r="Z3" s="2" t="s">
        <v>79</v>
      </c>
      <c r="AA3" s="3" t="s">
        <v>80</v>
      </c>
    </row>
    <row r="4" spans="1:27" ht="13.5" thickBot="1">
      <c r="A4" s="68" t="s">
        <v>102</v>
      </c>
      <c r="B4" s="72" t="s">
        <v>64</v>
      </c>
      <c r="C4" s="9"/>
      <c r="D4" s="45">
        <v>10081</v>
      </c>
      <c r="E4" s="9">
        <f>100*D4/D$20</f>
        <v>13.963570884410277</v>
      </c>
      <c r="F4" s="1">
        <f>D4</f>
        <v>10081</v>
      </c>
      <c r="G4" s="11">
        <f>E4</f>
        <v>13.963570884410277</v>
      </c>
      <c r="H4" s="9">
        <f>I4/D4</f>
        <v>-0.55470687431802401</v>
      </c>
      <c r="I4" s="69">
        <v>-5592</v>
      </c>
      <c r="J4" s="9">
        <f>100*I4/I$20</f>
        <v>-1.0009630152041842</v>
      </c>
      <c r="K4" s="1">
        <f>I4</f>
        <v>-5592</v>
      </c>
      <c r="L4" s="11">
        <f>J4</f>
        <v>-1.0009630152041842</v>
      </c>
      <c r="M4" s="9">
        <f>N4/D4</f>
        <v>-0.66580696359488145</v>
      </c>
      <c r="N4" s="70">
        <v>-6712</v>
      </c>
      <c r="O4" s="9">
        <f>100*N4/N$20</f>
        <v>-0.16995421212726614</v>
      </c>
      <c r="P4" s="1">
        <f>N4</f>
        <v>-6712</v>
      </c>
      <c r="Q4" s="11">
        <f>O4</f>
        <v>-0.16995421212726614</v>
      </c>
      <c r="R4" s="9">
        <f>S4/D4</f>
        <v>-1.1188374169229243</v>
      </c>
      <c r="S4" s="70">
        <v>-11279</v>
      </c>
      <c r="T4" s="9">
        <f>100*S4/S$20</f>
        <v>-8.251638768582465</v>
      </c>
      <c r="U4" s="1">
        <f>S4</f>
        <v>-11279</v>
      </c>
      <c r="V4" s="11">
        <f>T4</f>
        <v>-8.251638768582465</v>
      </c>
      <c r="W4" s="9">
        <f>X4/D4</f>
        <v>-0.58525939886915979</v>
      </c>
      <c r="X4" s="70">
        <v>-5900</v>
      </c>
      <c r="Y4" s="9">
        <f t="shared" ref="Y4:Y19" si="0">100*X4/X$20</f>
        <v>-0.81717564705768286</v>
      </c>
      <c r="Z4" s="1">
        <f>X4</f>
        <v>-5900</v>
      </c>
      <c r="AA4" s="11">
        <f>Y4</f>
        <v>-0.81717564705768286</v>
      </c>
    </row>
    <row r="5" spans="1:27">
      <c r="A5" s="48" t="s">
        <v>95</v>
      </c>
      <c r="B5" s="72" t="s">
        <v>64</v>
      </c>
      <c r="C5" s="9"/>
      <c r="D5" s="45">
        <v>5556</v>
      </c>
      <c r="E5" s="9">
        <f>100*D5/D$20</f>
        <v>7.6958238105131933</v>
      </c>
      <c r="F5" s="1">
        <f t="shared" ref="F5:G7" si="1">D5+F4</f>
        <v>15637</v>
      </c>
      <c r="G5" s="11">
        <f t="shared" si="1"/>
        <v>21.659394694923471</v>
      </c>
      <c r="H5" s="9">
        <f>I5/D5</f>
        <v>-1.7998560115190784E-4</v>
      </c>
      <c r="I5" s="45">
        <v>-1</v>
      </c>
      <c r="J5" s="9">
        <f>100*I5/I$20</f>
        <v>-1.7899910858443926E-4</v>
      </c>
      <c r="K5" s="1">
        <f t="shared" ref="K5:L7" si="2">I5+K4</f>
        <v>-5593</v>
      </c>
      <c r="L5" s="11">
        <f t="shared" si="2"/>
        <v>-1.0011420143127687</v>
      </c>
      <c r="M5" s="9">
        <f>N5/D5</f>
        <v>0</v>
      </c>
      <c r="N5" s="45">
        <v>0</v>
      </c>
      <c r="O5" s="9">
        <f>100*N5/N$20</f>
        <v>0</v>
      </c>
      <c r="P5" s="1">
        <f t="shared" ref="P5:Q7" si="3">N5+P4</f>
        <v>-6712</v>
      </c>
      <c r="Q5" s="11">
        <f t="shared" si="3"/>
        <v>-0.16995421212726614</v>
      </c>
      <c r="R5" s="9">
        <f>S5/D5</f>
        <v>-2.0878329733621311E-2</v>
      </c>
      <c r="S5" s="46">
        <v>-116</v>
      </c>
      <c r="T5" s="9">
        <f>100*S5/S$20</f>
        <v>-8.486480159194662E-2</v>
      </c>
      <c r="U5" s="1">
        <f t="shared" ref="U5:V7" si="4">S5+U4</f>
        <v>-11395</v>
      </c>
      <c r="V5" s="11">
        <f t="shared" si="4"/>
        <v>-8.3365035701744112</v>
      </c>
      <c r="W5" s="9">
        <f>X5/D5</f>
        <v>-2.0158387329013677E-2</v>
      </c>
      <c r="X5" s="45">
        <v>-112</v>
      </c>
      <c r="Y5" s="9">
        <f>100*X5/X$20</f>
        <v>-1.5512486859400083E-2</v>
      </c>
      <c r="Z5" s="1">
        <f t="shared" ref="Z5:AA7" si="5">X5+Z4</f>
        <v>-6012</v>
      </c>
      <c r="AA5" s="11">
        <f t="shared" si="5"/>
        <v>-0.83268813391708296</v>
      </c>
    </row>
    <row r="6" spans="1:27">
      <c r="A6" s="57" t="s">
        <v>96</v>
      </c>
      <c r="B6" s="60">
        <f>100*S6/N6</f>
        <v>-291.16048215551876</v>
      </c>
      <c r="C6" s="9"/>
      <c r="D6" s="45">
        <v>2246</v>
      </c>
      <c r="E6" s="9">
        <f>100*D6/D$20</f>
        <v>3.111018768612785</v>
      </c>
      <c r="F6" s="1">
        <f t="shared" si="1"/>
        <v>17883</v>
      </c>
      <c r="G6" s="11">
        <f t="shared" si="1"/>
        <v>24.770413463536254</v>
      </c>
      <c r="H6" s="9">
        <f>I6/D6</f>
        <v>-0.34461264470169189</v>
      </c>
      <c r="I6" s="46">
        <v>-774</v>
      </c>
      <c r="J6" s="9">
        <f>100*I6/I$20</f>
        <v>-0.13854531004435597</v>
      </c>
      <c r="K6" s="1">
        <f t="shared" si="2"/>
        <v>-6367</v>
      </c>
      <c r="L6" s="11">
        <f t="shared" si="2"/>
        <v>-1.1396873243571246</v>
      </c>
      <c r="M6" s="9">
        <f>N6/D6</f>
        <v>1.8837934105075691</v>
      </c>
      <c r="N6" s="45">
        <v>4231</v>
      </c>
      <c r="O6" s="9">
        <f>100*N6/N$20</f>
        <v>0.1071329367566244</v>
      </c>
      <c r="P6" s="1">
        <f t="shared" si="3"/>
        <v>-2481</v>
      </c>
      <c r="Q6" s="11">
        <f t="shared" si="3"/>
        <v>-6.2821275370641735E-2</v>
      </c>
      <c r="R6" s="9">
        <f>S6/D6</f>
        <v>-5.4848619768477294</v>
      </c>
      <c r="S6" s="46">
        <v>-12319</v>
      </c>
      <c r="T6" s="9">
        <f>100*S6/S$20</f>
        <v>-9.012495610441297</v>
      </c>
      <c r="U6" s="1">
        <f t="shared" si="4"/>
        <v>-23714</v>
      </c>
      <c r="V6" s="11">
        <f t="shared" si="4"/>
        <v>-17.348999180615706</v>
      </c>
      <c r="W6" s="9">
        <f>X6/D6</f>
        <v>-1.7083704363312555</v>
      </c>
      <c r="X6" s="46">
        <v>-3837</v>
      </c>
      <c r="Y6" s="9">
        <f>100*X6/X$20</f>
        <v>-0.53144117928141177</v>
      </c>
      <c r="Z6" s="1">
        <f t="shared" si="5"/>
        <v>-9849</v>
      </c>
      <c r="AA6" s="11">
        <f t="shared" si="5"/>
        <v>-1.3641293131984948</v>
      </c>
    </row>
    <row r="7" spans="1:27">
      <c r="A7" s="57" t="s">
        <v>92</v>
      </c>
      <c r="B7" s="60">
        <f t="shared" ref="B7:B20" si="6">100*S7/N7</f>
        <v>-65.888650963597428</v>
      </c>
      <c r="C7" s="9"/>
      <c r="D7" s="45">
        <v>1403</v>
      </c>
      <c r="E7" s="9">
        <f>100*D7/D$20</f>
        <v>1.9433478772768198</v>
      </c>
      <c r="F7" s="1">
        <f t="shared" si="1"/>
        <v>19286</v>
      </c>
      <c r="G7" s="11">
        <f t="shared" si="1"/>
        <v>26.713761340813075</v>
      </c>
      <c r="H7" s="9">
        <f>I7/D7</f>
        <v>8.5531004989308629E-3</v>
      </c>
      <c r="I7" s="45">
        <v>12</v>
      </c>
      <c r="J7" s="9">
        <f>100*I7/I$20</f>
        <v>2.147989303013271E-3</v>
      </c>
      <c r="K7" s="1">
        <f t="shared" si="2"/>
        <v>-6355</v>
      </c>
      <c r="L7" s="11">
        <f t="shared" si="2"/>
        <v>-1.1375393350541114</v>
      </c>
      <c r="M7" s="9">
        <f>N7/D7</f>
        <v>3.3285816108339272</v>
      </c>
      <c r="N7" s="45">
        <v>4670</v>
      </c>
      <c r="O7" s="9">
        <f>100*N7/N$20</f>
        <v>0.1182488335271652</v>
      </c>
      <c r="P7" s="1">
        <f t="shared" si="3"/>
        <v>2189</v>
      </c>
      <c r="Q7" s="11">
        <f t="shared" si="3"/>
        <v>5.5427558156523463E-2</v>
      </c>
      <c r="R7" s="9">
        <f>S7/D7</f>
        <v>-2.1931575196008555</v>
      </c>
      <c r="S7" s="46">
        <v>-3077</v>
      </c>
      <c r="T7" s="9">
        <f>100*S7/S$20</f>
        <v>-2.2511120215381015</v>
      </c>
      <c r="U7" s="1">
        <f t="shared" si="4"/>
        <v>-26791</v>
      </c>
      <c r="V7" s="11">
        <f t="shared" si="4"/>
        <v>-19.600111202153808</v>
      </c>
      <c r="W7" s="9">
        <f t="shared" ref="W7:W20" si="7">X7/D7</f>
        <v>0.27940128296507483</v>
      </c>
      <c r="X7" s="45">
        <v>392</v>
      </c>
      <c r="Y7" s="9">
        <f t="shared" si="0"/>
        <v>5.429370400790029E-2</v>
      </c>
      <c r="Z7" s="1">
        <f t="shared" si="5"/>
        <v>-9457</v>
      </c>
      <c r="AA7" s="11">
        <f t="shared" si="5"/>
        <v>-1.3098356091905945</v>
      </c>
    </row>
    <row r="8" spans="1:27">
      <c r="A8" s="57" t="s">
        <v>89</v>
      </c>
      <c r="B8" s="60">
        <f t="shared" si="6"/>
        <v>-20.287227016801548</v>
      </c>
      <c r="C8" s="9"/>
      <c r="D8" s="45">
        <v>4893</v>
      </c>
      <c r="E8" s="9">
        <f t="shared" ref="E8:E19" si="8">100*D8/D$20</f>
        <v>6.7774776646582175</v>
      </c>
      <c r="F8" s="1">
        <f t="shared" ref="F8:F19" si="9">D8+F7</f>
        <v>24179</v>
      </c>
      <c r="G8" s="11">
        <f t="shared" ref="G8:G19" si="10">E8+G7</f>
        <v>33.491239005471293</v>
      </c>
      <c r="H8" s="9">
        <f t="shared" ref="H8:H19" si="11">I8/D8</f>
        <v>2.5389331698344573</v>
      </c>
      <c r="I8" s="45">
        <v>12423</v>
      </c>
      <c r="J8" s="9">
        <f t="shared" ref="J8:J19" si="12">100*I8/I$20</f>
        <v>2.2237059259444889</v>
      </c>
      <c r="K8" s="1">
        <f t="shared" ref="K8:K19" si="13">I8+K7</f>
        <v>6068</v>
      </c>
      <c r="L8" s="11">
        <f t="shared" ref="L8:L19" si="14">J8+L7</f>
        <v>1.0861665908903775</v>
      </c>
      <c r="M8" s="9">
        <f t="shared" ref="M8:M19" si="15">N8/D8</f>
        <v>18.25812385039853</v>
      </c>
      <c r="N8" s="45">
        <v>89337</v>
      </c>
      <c r="O8" s="9">
        <f t="shared" ref="O8:O19" si="16">100*N8/N$20</f>
        <v>2.2620976532797341</v>
      </c>
      <c r="P8" s="1">
        <f t="shared" ref="P8:P19" si="17">N8+P7</f>
        <v>91526</v>
      </c>
      <c r="Q8" s="11">
        <f t="shared" ref="Q8:Q19" si="18">O8+Q7</f>
        <v>2.3175252114362577</v>
      </c>
      <c r="R8" s="9">
        <f t="shared" ref="R8:R19" si="19">S8/D8</f>
        <v>-3.7040670345391375</v>
      </c>
      <c r="S8" s="46">
        <v>-18124</v>
      </c>
      <c r="T8" s="9">
        <f t="shared" ref="T8:T19" si="20">100*S8/S$20</f>
        <v>-13.259393655624487</v>
      </c>
      <c r="U8" s="1">
        <f t="shared" ref="U8:U19" si="21">S8+U7</f>
        <v>-44915</v>
      </c>
      <c r="V8" s="11">
        <f t="shared" ref="V8:V19" si="22">T8+V7</f>
        <v>-32.859504857778298</v>
      </c>
      <c r="W8" s="9">
        <f t="shared" si="7"/>
        <v>2.6891477621091355</v>
      </c>
      <c r="X8" s="45">
        <v>13158</v>
      </c>
      <c r="Y8" s="9">
        <f t="shared" si="0"/>
        <v>1.8224401972855917</v>
      </c>
      <c r="Z8" s="1">
        <f t="shared" ref="Z8:Z19" si="23">X8+Z7</f>
        <v>3701</v>
      </c>
      <c r="AA8" s="11">
        <f t="shared" ref="AA8:AA19" si="24">Y8+AA7</f>
        <v>0.5126045880949972</v>
      </c>
    </row>
    <row r="9" spans="1:27" s="47" customFormat="1">
      <c r="A9" s="57" t="s">
        <v>91</v>
      </c>
      <c r="B9" s="60">
        <f t="shared" si="6"/>
        <v>-1.8058361750213625</v>
      </c>
      <c r="C9" s="9"/>
      <c r="D9" s="45">
        <v>7267</v>
      </c>
      <c r="E9" s="9">
        <f t="shared" si="8"/>
        <v>10.065794030057484</v>
      </c>
      <c r="F9" s="1">
        <f t="shared" si="9"/>
        <v>31446</v>
      </c>
      <c r="G9" s="11">
        <f t="shared" si="10"/>
        <v>43.557033035528775</v>
      </c>
      <c r="H9" s="9">
        <f t="shared" si="11"/>
        <v>5.0677033163616345</v>
      </c>
      <c r="I9" s="45">
        <v>36827</v>
      </c>
      <c r="J9" s="9">
        <f t="shared" si="12"/>
        <v>6.5920001718391443</v>
      </c>
      <c r="K9" s="1">
        <f t="shared" si="13"/>
        <v>42895</v>
      </c>
      <c r="L9" s="11">
        <f t="shared" si="14"/>
        <v>7.6781667627295214</v>
      </c>
      <c r="M9" s="9">
        <f t="shared" si="15"/>
        <v>68.924728223475981</v>
      </c>
      <c r="N9" s="45">
        <v>500876</v>
      </c>
      <c r="O9" s="9">
        <f t="shared" si="16"/>
        <v>12.68265583335169</v>
      </c>
      <c r="P9" s="1">
        <f t="shared" si="17"/>
        <v>592402</v>
      </c>
      <c r="Q9" s="11">
        <f t="shared" si="18"/>
        <v>15.000181044787947</v>
      </c>
      <c r="R9" s="9">
        <f t="shared" si="19"/>
        <v>-1.2446676757946884</v>
      </c>
      <c r="S9" s="46">
        <v>-9045</v>
      </c>
      <c r="T9" s="9">
        <f t="shared" si="20"/>
        <v>-6.6172597448203208</v>
      </c>
      <c r="U9" s="1">
        <f t="shared" si="21"/>
        <v>-53960</v>
      </c>
      <c r="V9" s="11">
        <f t="shared" si="22"/>
        <v>-39.476764602598621</v>
      </c>
      <c r="W9" s="9">
        <f t="shared" si="7"/>
        <v>8.5796064400715562</v>
      </c>
      <c r="X9" s="45">
        <v>62348</v>
      </c>
      <c r="Y9" s="9">
        <f t="shared" si="0"/>
        <v>8.6354690241953236</v>
      </c>
      <c r="Z9" s="1">
        <f t="shared" si="23"/>
        <v>66049</v>
      </c>
      <c r="AA9" s="11">
        <f t="shared" si="24"/>
        <v>9.1480736122903217</v>
      </c>
    </row>
    <row r="10" spans="1:27">
      <c r="A10" s="57">
        <v>0</v>
      </c>
      <c r="B10" s="60">
        <f t="shared" si="6"/>
        <v>0</v>
      </c>
      <c r="C10" s="9"/>
      <c r="D10" s="45">
        <v>597</v>
      </c>
      <c r="E10" s="9">
        <f t="shared" si="8"/>
        <v>0.82692707251194686</v>
      </c>
      <c r="F10" s="1">
        <f t="shared" si="9"/>
        <v>32043</v>
      </c>
      <c r="G10" s="11">
        <f t="shared" si="10"/>
        <v>44.383960108040725</v>
      </c>
      <c r="H10" s="9">
        <f t="shared" si="11"/>
        <v>3.2227805695142377</v>
      </c>
      <c r="I10" s="45">
        <v>1924</v>
      </c>
      <c r="J10" s="9">
        <f t="shared" si="12"/>
        <v>0.34439428491646112</v>
      </c>
      <c r="K10" s="1">
        <f t="shared" si="13"/>
        <v>44819</v>
      </c>
      <c r="L10" s="11">
        <f t="shared" si="14"/>
        <v>8.0225610476459828</v>
      </c>
      <c r="M10" s="9">
        <f t="shared" si="15"/>
        <v>27.988274706867671</v>
      </c>
      <c r="N10" s="45">
        <v>16709</v>
      </c>
      <c r="O10" s="9">
        <f t="shared" si="16"/>
        <v>0.4230877429133626</v>
      </c>
      <c r="P10" s="1">
        <f t="shared" si="17"/>
        <v>609111</v>
      </c>
      <c r="Q10" s="11">
        <f t="shared" si="18"/>
        <v>15.423268787701311</v>
      </c>
      <c r="R10" s="9">
        <f t="shared" si="19"/>
        <v>0</v>
      </c>
      <c r="S10" s="45">
        <v>0</v>
      </c>
      <c r="T10" s="9">
        <f t="shared" si="20"/>
        <v>0</v>
      </c>
      <c r="U10" s="1">
        <f t="shared" si="21"/>
        <v>-53960</v>
      </c>
      <c r="V10" s="11">
        <f t="shared" si="22"/>
        <v>-39.476764602598621</v>
      </c>
      <c r="W10" s="9">
        <f t="shared" si="7"/>
        <v>3.2847571189279732</v>
      </c>
      <c r="X10" s="45">
        <v>1961</v>
      </c>
      <c r="Y10" s="9">
        <f t="shared" si="0"/>
        <v>0.27160702438646039</v>
      </c>
      <c r="Z10" s="1">
        <f t="shared" si="23"/>
        <v>68010</v>
      </c>
      <c r="AA10" s="11">
        <f t="shared" si="24"/>
        <v>9.419680636676782</v>
      </c>
    </row>
    <row r="11" spans="1:27">
      <c r="A11" s="57" t="s">
        <v>97</v>
      </c>
      <c r="B11" s="60">
        <f t="shared" si="6"/>
        <v>0.82576934704811189</v>
      </c>
      <c r="C11" s="9"/>
      <c r="D11" s="45">
        <v>11026</v>
      </c>
      <c r="E11" s="9">
        <f t="shared" si="8"/>
        <v>15.27252579818547</v>
      </c>
      <c r="F11" s="1">
        <f t="shared" si="9"/>
        <v>43069</v>
      </c>
      <c r="G11" s="11">
        <f t="shared" si="10"/>
        <v>59.656485906226195</v>
      </c>
      <c r="H11" s="9">
        <f t="shared" si="11"/>
        <v>10.865862506802104</v>
      </c>
      <c r="I11" s="45">
        <v>119807</v>
      </c>
      <c r="J11" s="9">
        <f t="shared" si="12"/>
        <v>21.445346202175912</v>
      </c>
      <c r="K11" s="1">
        <f t="shared" si="13"/>
        <v>164626</v>
      </c>
      <c r="L11" s="11">
        <f t="shared" si="14"/>
        <v>29.467907249821895</v>
      </c>
      <c r="M11" s="9">
        <f t="shared" si="15"/>
        <v>103.19680754580084</v>
      </c>
      <c r="N11" s="45">
        <v>1137848</v>
      </c>
      <c r="O11" s="9">
        <f t="shared" si="16"/>
        <v>28.81139159126721</v>
      </c>
      <c r="P11" s="1">
        <f t="shared" si="17"/>
        <v>1746959</v>
      </c>
      <c r="Q11" s="11">
        <f t="shared" si="18"/>
        <v>44.23466037896852</v>
      </c>
      <c r="R11" s="9">
        <f t="shared" si="19"/>
        <v>0.8521676038454562</v>
      </c>
      <c r="S11" s="45">
        <v>9396</v>
      </c>
      <c r="T11" s="9">
        <f t="shared" si="20"/>
        <v>6.8740489289476763</v>
      </c>
      <c r="U11" s="1">
        <f t="shared" si="21"/>
        <v>-44564</v>
      </c>
      <c r="V11" s="11">
        <f t="shared" si="22"/>
        <v>-32.602715673650948</v>
      </c>
      <c r="W11" s="9">
        <f t="shared" si="7"/>
        <v>13.452929439506621</v>
      </c>
      <c r="X11" s="45">
        <v>148332</v>
      </c>
      <c r="Y11" s="9">
        <f t="shared" si="0"/>
        <v>20.544626793111902</v>
      </c>
      <c r="Z11" s="1">
        <f t="shared" si="23"/>
        <v>216342</v>
      </c>
      <c r="AA11" s="11">
        <f t="shared" si="24"/>
        <v>29.964307429788683</v>
      </c>
    </row>
    <row r="12" spans="1:27">
      <c r="A12" s="57" t="s">
        <v>98</v>
      </c>
      <c r="B12" s="60">
        <f t="shared" si="6"/>
        <v>2.8506549751019166</v>
      </c>
      <c r="C12" s="9"/>
      <c r="D12" s="45">
        <v>5809</v>
      </c>
      <c r="E12" s="9">
        <f t="shared" si="8"/>
        <v>8.0462635916614715</v>
      </c>
      <c r="F12" s="1">
        <f t="shared" si="9"/>
        <v>48878</v>
      </c>
      <c r="G12" s="11">
        <f t="shared" si="10"/>
        <v>67.702749497887666</v>
      </c>
      <c r="H12" s="9">
        <f t="shared" si="11"/>
        <v>20.533826820451026</v>
      </c>
      <c r="I12" s="45">
        <v>119281</v>
      </c>
      <c r="J12" s="9">
        <f t="shared" si="12"/>
        <v>21.351192671060499</v>
      </c>
      <c r="K12" s="1">
        <f t="shared" si="13"/>
        <v>283907</v>
      </c>
      <c r="L12" s="11">
        <f t="shared" si="14"/>
        <v>50.819099920882394</v>
      </c>
      <c r="M12" s="9">
        <f t="shared" si="15"/>
        <v>154.42537441900498</v>
      </c>
      <c r="N12" s="45">
        <v>897057</v>
      </c>
      <c r="O12" s="9">
        <f t="shared" si="16"/>
        <v>22.714334873100263</v>
      </c>
      <c r="P12" s="1">
        <f t="shared" si="17"/>
        <v>2644016</v>
      </c>
      <c r="Q12" s="11">
        <f t="shared" si="18"/>
        <v>66.948995252068784</v>
      </c>
      <c r="R12" s="9">
        <f t="shared" si="19"/>
        <v>4.4021346186951282</v>
      </c>
      <c r="S12" s="45">
        <v>25572</v>
      </c>
      <c r="T12" s="9">
        <f t="shared" si="20"/>
        <v>18.708299192321199</v>
      </c>
      <c r="U12" s="1">
        <f t="shared" si="21"/>
        <v>-18992</v>
      </c>
      <c r="V12" s="11">
        <f t="shared" si="22"/>
        <v>-13.894416481329749</v>
      </c>
      <c r="W12" s="9">
        <f t="shared" si="7"/>
        <v>21.960750559476676</v>
      </c>
      <c r="X12" s="45">
        <v>127570</v>
      </c>
      <c r="Y12" s="9">
        <f t="shared" si="0"/>
        <v>17.668999541550612</v>
      </c>
      <c r="Z12" s="1">
        <f t="shared" si="23"/>
        <v>343912</v>
      </c>
      <c r="AA12" s="11">
        <f t="shared" si="24"/>
        <v>47.633306971339294</v>
      </c>
    </row>
    <row r="13" spans="1:27">
      <c r="A13" s="57" t="s">
        <v>99</v>
      </c>
      <c r="B13" s="60">
        <f t="shared" si="6"/>
        <v>5.1003227164304761</v>
      </c>
      <c r="C13" s="9"/>
      <c r="D13" s="45">
        <v>5696</v>
      </c>
      <c r="E13" s="9">
        <f t="shared" si="8"/>
        <v>7.8897430569984071</v>
      </c>
      <c r="F13" s="1">
        <f t="shared" si="9"/>
        <v>54574</v>
      </c>
      <c r="G13" s="11">
        <f t="shared" si="10"/>
        <v>75.592492554886078</v>
      </c>
      <c r="H13" s="9">
        <f t="shared" si="11"/>
        <v>15.756495786516854</v>
      </c>
      <c r="I13" s="45">
        <v>89749</v>
      </c>
      <c r="J13" s="9">
        <f t="shared" si="12"/>
        <v>16.064990996344839</v>
      </c>
      <c r="K13" s="1">
        <f t="shared" si="13"/>
        <v>373656</v>
      </c>
      <c r="L13" s="11">
        <f t="shared" si="14"/>
        <v>66.88409091722724</v>
      </c>
      <c r="M13" s="9">
        <f t="shared" si="15"/>
        <v>100.09831460674157</v>
      </c>
      <c r="N13" s="45">
        <v>570160</v>
      </c>
      <c r="O13" s="9">
        <f t="shared" si="16"/>
        <v>14.436992489046791</v>
      </c>
      <c r="P13" s="1">
        <f t="shared" si="17"/>
        <v>3214176</v>
      </c>
      <c r="Q13" s="11">
        <f t="shared" si="18"/>
        <v>81.385987741115571</v>
      </c>
      <c r="R13" s="9">
        <f t="shared" si="19"/>
        <v>5.1053370786516856</v>
      </c>
      <c r="S13" s="45">
        <v>29080</v>
      </c>
      <c r="T13" s="9">
        <f t="shared" si="20"/>
        <v>21.274727847360413</v>
      </c>
      <c r="U13" s="1">
        <f t="shared" si="21"/>
        <v>10088</v>
      </c>
      <c r="V13" s="11">
        <f t="shared" si="22"/>
        <v>7.3803113660306643</v>
      </c>
      <c r="W13" s="9">
        <f t="shared" si="7"/>
        <v>18.937851123595507</v>
      </c>
      <c r="X13" s="45">
        <v>107870</v>
      </c>
      <c r="Y13" s="9">
        <f t="shared" si="0"/>
        <v>14.940463906459705</v>
      </c>
      <c r="Z13" s="1">
        <f t="shared" si="23"/>
        <v>451782</v>
      </c>
      <c r="AA13" s="11">
        <f t="shared" si="24"/>
        <v>62.573770877798999</v>
      </c>
    </row>
    <row r="14" spans="1:27">
      <c r="A14" s="57" t="s">
        <v>90</v>
      </c>
      <c r="B14" s="60">
        <f t="shared" si="6"/>
        <v>8.6355837485655336</v>
      </c>
      <c r="C14" s="9"/>
      <c r="D14" s="45">
        <v>3977</v>
      </c>
      <c r="E14" s="9">
        <f t="shared" si="8"/>
        <v>5.5086917376549627</v>
      </c>
      <c r="F14" s="1">
        <f t="shared" si="9"/>
        <v>58551</v>
      </c>
      <c r="G14" s="11">
        <f t="shared" si="10"/>
        <v>81.101184292541035</v>
      </c>
      <c r="H14" s="9">
        <f t="shared" si="11"/>
        <v>15.618556701030927</v>
      </c>
      <c r="I14" s="45">
        <v>62115</v>
      </c>
      <c r="J14" s="9">
        <f t="shared" si="12"/>
        <v>11.118529629722444</v>
      </c>
      <c r="K14" s="1">
        <f t="shared" si="13"/>
        <v>435771</v>
      </c>
      <c r="L14" s="11">
        <f t="shared" si="14"/>
        <v>78.002620546949686</v>
      </c>
      <c r="M14" s="9">
        <f t="shared" si="15"/>
        <v>67.267035453859691</v>
      </c>
      <c r="N14" s="45">
        <v>267521</v>
      </c>
      <c r="O14" s="9">
        <f t="shared" si="16"/>
        <v>6.7738856946511268</v>
      </c>
      <c r="P14" s="1">
        <f t="shared" si="17"/>
        <v>3481697</v>
      </c>
      <c r="Q14" s="11">
        <f t="shared" si="18"/>
        <v>88.159873435766698</v>
      </c>
      <c r="R14" s="9">
        <f t="shared" si="19"/>
        <v>5.8089011817953233</v>
      </c>
      <c r="S14" s="45">
        <v>23102</v>
      </c>
      <c r="T14" s="9">
        <f t="shared" si="20"/>
        <v>16.901264192906474</v>
      </c>
      <c r="U14" s="1">
        <f t="shared" si="21"/>
        <v>33190</v>
      </c>
      <c r="V14" s="11">
        <f t="shared" si="22"/>
        <v>24.281575558937138</v>
      </c>
      <c r="W14" s="9">
        <f t="shared" si="7"/>
        <v>17.999497108373145</v>
      </c>
      <c r="X14" s="45">
        <v>71584</v>
      </c>
      <c r="Y14" s="9">
        <f t="shared" si="0"/>
        <v>9.9146951727079955</v>
      </c>
      <c r="Z14" s="1">
        <f t="shared" si="23"/>
        <v>523366</v>
      </c>
      <c r="AA14" s="11">
        <f t="shared" si="24"/>
        <v>72.488466050507</v>
      </c>
    </row>
    <row r="15" spans="1:27">
      <c r="A15" s="58" t="s">
        <v>100</v>
      </c>
      <c r="B15" s="60">
        <f t="shared" si="6"/>
        <v>12.531319476303066</v>
      </c>
      <c r="C15" s="9"/>
      <c r="D15" s="45">
        <v>4313</v>
      </c>
      <c r="E15" s="9">
        <f t="shared" si="8"/>
        <v>5.9740979292194751</v>
      </c>
      <c r="F15" s="1">
        <f t="shared" si="9"/>
        <v>62864</v>
      </c>
      <c r="G15" s="11">
        <f t="shared" si="10"/>
        <v>87.075282221760517</v>
      </c>
      <c r="H15" s="9">
        <f t="shared" si="11"/>
        <v>14.583120797588686</v>
      </c>
      <c r="I15" s="45">
        <v>62897</v>
      </c>
      <c r="J15" s="9">
        <f t="shared" si="12"/>
        <v>11.258506932635475</v>
      </c>
      <c r="K15" s="1">
        <f t="shared" si="13"/>
        <v>498668</v>
      </c>
      <c r="L15" s="11">
        <f t="shared" si="14"/>
        <v>89.261127479585156</v>
      </c>
      <c r="M15" s="8">
        <f t="shared" si="15"/>
        <v>52.561094365870623</v>
      </c>
      <c r="N15" s="45">
        <v>226696</v>
      </c>
      <c r="O15" s="9">
        <f t="shared" si="16"/>
        <v>5.7401579368895597</v>
      </c>
      <c r="P15" s="1">
        <f t="shared" si="17"/>
        <v>3708393</v>
      </c>
      <c r="Q15" s="11">
        <f t="shared" si="18"/>
        <v>93.900031372656258</v>
      </c>
      <c r="R15" s="9">
        <f t="shared" si="19"/>
        <v>6.5865986552283795</v>
      </c>
      <c r="S15" s="45">
        <v>28408</v>
      </c>
      <c r="T15" s="9">
        <f t="shared" si="20"/>
        <v>20.783097272620861</v>
      </c>
      <c r="U15" s="1">
        <f t="shared" si="21"/>
        <v>61598</v>
      </c>
      <c r="V15" s="11">
        <f t="shared" si="22"/>
        <v>45.064672831557999</v>
      </c>
      <c r="W15" s="9">
        <f t="shared" si="7"/>
        <v>17.393693484813355</v>
      </c>
      <c r="X15" s="45">
        <v>75019</v>
      </c>
      <c r="Y15" s="9">
        <f t="shared" si="0"/>
        <v>10.390457604511917</v>
      </c>
      <c r="Z15" s="1">
        <f t="shared" si="23"/>
        <v>598385</v>
      </c>
      <c r="AA15" s="11">
        <f t="shared" si="24"/>
        <v>82.878923655018923</v>
      </c>
    </row>
    <row r="16" spans="1:27">
      <c r="A16" s="58" t="s">
        <v>93</v>
      </c>
      <c r="B16" s="60">
        <f t="shared" si="6"/>
        <v>17.457025982708412</v>
      </c>
      <c r="C16" s="9"/>
      <c r="D16" s="45">
        <v>2868</v>
      </c>
      <c r="E16" s="9">
        <f>100*D16/D$20</f>
        <v>3.9725742779970914</v>
      </c>
      <c r="F16" s="1">
        <f t="shared" ref="F16:G18" si="25">D16+F15</f>
        <v>65732</v>
      </c>
      <c r="G16" s="11">
        <f t="shared" si="25"/>
        <v>91.047856499757614</v>
      </c>
      <c r="H16" s="9">
        <f>I16/D16</f>
        <v>10.312412831241284</v>
      </c>
      <c r="I16" s="45">
        <v>29576</v>
      </c>
      <c r="J16" s="9">
        <f>100*I16/I$20</f>
        <v>5.294077635493375</v>
      </c>
      <c r="K16" s="1">
        <f t="shared" ref="K16:L18" si="26">I16+K15</f>
        <v>528244</v>
      </c>
      <c r="L16" s="11">
        <f t="shared" si="26"/>
        <v>94.555205115078536</v>
      </c>
      <c r="M16" s="8">
        <f>N16/D16</f>
        <v>30.77092050209205</v>
      </c>
      <c r="N16" s="45">
        <v>88251</v>
      </c>
      <c r="O16" s="9">
        <f>100*N16/N$20</f>
        <v>2.2345991022710612</v>
      </c>
      <c r="P16" s="1">
        <f t="shared" ref="P16:Q18" si="27">N16+P15</f>
        <v>3796644</v>
      </c>
      <c r="Q16" s="11">
        <f t="shared" si="27"/>
        <v>96.13463047492732</v>
      </c>
      <c r="R16" s="9">
        <f>S16/D16</f>
        <v>5.3716875871687586</v>
      </c>
      <c r="S16" s="45">
        <v>15406</v>
      </c>
      <c r="T16" s="9">
        <f>100*S16/S$20</f>
        <v>11.270923563151118</v>
      </c>
      <c r="U16" s="1">
        <f t="shared" ref="U16:V18" si="28">S16+U15</f>
        <v>77004</v>
      </c>
      <c r="V16" s="11">
        <f t="shared" si="28"/>
        <v>56.335596394709114</v>
      </c>
      <c r="W16" s="9">
        <f>X16/D16</f>
        <v>11.917015341701534</v>
      </c>
      <c r="X16" s="45">
        <v>34178</v>
      </c>
      <c r="Y16" s="9">
        <f t="shared" si="0"/>
        <v>4.733801570362286</v>
      </c>
      <c r="Z16" s="1">
        <f t="shared" ref="Z16:AA18" si="29">X16+Z15</f>
        <v>632563</v>
      </c>
      <c r="AA16" s="11">
        <f t="shared" si="29"/>
        <v>87.612725225381212</v>
      </c>
    </row>
    <row r="17" spans="1:27">
      <c r="A17" s="58" t="s">
        <v>36</v>
      </c>
      <c r="B17" s="60">
        <f t="shared" si="6"/>
        <v>29.603580562659847</v>
      </c>
      <c r="C17" s="9"/>
      <c r="D17" s="45">
        <v>5825</v>
      </c>
      <c r="E17" s="9">
        <f>100*D17/D$20</f>
        <v>8.0684257912597825</v>
      </c>
      <c r="F17" s="1">
        <f t="shared" si="25"/>
        <v>71557</v>
      </c>
      <c r="G17" s="11">
        <f t="shared" si="25"/>
        <v>99.116282291017399</v>
      </c>
      <c r="H17" s="9">
        <f>I17/D17</f>
        <v>4.3575965665236049</v>
      </c>
      <c r="I17" s="45">
        <v>25383</v>
      </c>
      <c r="J17" s="9">
        <f>100*I17/I$20</f>
        <v>4.5435343731988214</v>
      </c>
      <c r="K17" s="1">
        <f t="shared" si="26"/>
        <v>553627</v>
      </c>
      <c r="L17" s="11">
        <f t="shared" si="26"/>
        <v>99.09873948827736</v>
      </c>
      <c r="M17" s="8">
        <f>N17/D17</f>
        <v>19.331845493562231</v>
      </c>
      <c r="N17" s="45">
        <v>112608</v>
      </c>
      <c r="O17" s="9">
        <f>100*N17/N$20</f>
        <v>2.85134146591585</v>
      </c>
      <c r="P17" s="1">
        <f t="shared" si="27"/>
        <v>3909252</v>
      </c>
      <c r="Q17" s="11">
        <f t="shared" si="27"/>
        <v>98.985971940843172</v>
      </c>
      <c r="R17" s="9">
        <f>S17/D17</f>
        <v>5.7229184549356225</v>
      </c>
      <c r="S17" s="45">
        <v>33336</v>
      </c>
      <c r="T17" s="9">
        <f>100*S17/S$20</f>
        <v>24.388388154044247</v>
      </c>
      <c r="U17" s="1">
        <f t="shared" si="28"/>
        <v>110340</v>
      </c>
      <c r="V17" s="11">
        <f t="shared" si="28"/>
        <v>80.723984548753364</v>
      </c>
      <c r="W17" s="9">
        <f>X17/D17</f>
        <v>8.9622317596566532</v>
      </c>
      <c r="X17" s="45">
        <v>52205</v>
      </c>
      <c r="Y17" s="9">
        <f t="shared" si="0"/>
        <v>7.2306194329909044</v>
      </c>
      <c r="Z17" s="1">
        <f t="shared" si="29"/>
        <v>684768</v>
      </c>
      <c r="AA17" s="11">
        <f t="shared" si="29"/>
        <v>94.843344658372118</v>
      </c>
    </row>
    <row r="18" spans="1:27">
      <c r="A18" s="58" t="s">
        <v>94</v>
      </c>
      <c r="B18" s="60">
        <f t="shared" si="6"/>
        <v>60.840336134453779</v>
      </c>
      <c r="C18" s="9"/>
      <c r="D18" s="45">
        <v>191</v>
      </c>
      <c r="E18" s="9">
        <f>100*D18/D$20</f>
        <v>0.26456125770482719</v>
      </c>
      <c r="F18" s="1">
        <f t="shared" si="25"/>
        <v>71748</v>
      </c>
      <c r="G18" s="11">
        <f t="shared" si="25"/>
        <v>99.380843548722225</v>
      </c>
      <c r="H18" s="9">
        <f>I18/D18</f>
        <v>26.69633507853403</v>
      </c>
      <c r="I18" s="45">
        <v>5099</v>
      </c>
      <c r="J18" s="9">
        <f>100*I18/I$20</f>
        <v>0.91271645467205575</v>
      </c>
      <c r="K18" s="1">
        <f t="shared" si="26"/>
        <v>558726</v>
      </c>
      <c r="L18" s="11">
        <f t="shared" si="26"/>
        <v>100.01145594294941</v>
      </c>
      <c r="M18" s="8">
        <f>N18/D18</f>
        <v>177.565445026178</v>
      </c>
      <c r="N18" s="45">
        <v>33915</v>
      </c>
      <c r="O18" s="9">
        <f>100*N18/N$20</f>
        <v>0.85875999766034428</v>
      </c>
      <c r="P18" s="1">
        <f t="shared" si="27"/>
        <v>3943167</v>
      </c>
      <c r="Q18" s="11">
        <f t="shared" si="27"/>
        <v>99.844731938503514</v>
      </c>
      <c r="R18" s="9">
        <f>S18/D18</f>
        <v>108.03141361256544</v>
      </c>
      <c r="S18" s="45">
        <v>20634</v>
      </c>
      <c r="T18" s="9">
        <f>100*S18/S$20</f>
        <v>15.095692379726092</v>
      </c>
      <c r="U18" s="1">
        <f t="shared" si="28"/>
        <v>130974</v>
      </c>
      <c r="V18" s="11">
        <f t="shared" si="28"/>
        <v>95.819676928479453</v>
      </c>
      <c r="W18" s="9">
        <f>X18/D18</f>
        <v>162.37696335078533</v>
      </c>
      <c r="X18" s="45">
        <v>31014</v>
      </c>
      <c r="Y18" s="9">
        <f t="shared" si="0"/>
        <v>4.2955738165842332</v>
      </c>
      <c r="Z18" s="1">
        <f t="shared" si="29"/>
        <v>715782</v>
      </c>
      <c r="AA18" s="11">
        <f t="shared" si="29"/>
        <v>99.138918474956355</v>
      </c>
    </row>
    <row r="19" spans="1:27" ht="13.5" thickBot="1">
      <c r="A19" s="58" t="s">
        <v>75</v>
      </c>
      <c r="B19" s="60">
        <f t="shared" si="6"/>
        <v>93.183300717547297</v>
      </c>
      <c r="C19" s="9"/>
      <c r="D19" s="45">
        <v>447</v>
      </c>
      <c r="E19" s="9">
        <f t="shared" si="8"/>
        <v>0.61915645127778929</v>
      </c>
      <c r="F19" s="1">
        <f t="shared" si="9"/>
        <v>72195</v>
      </c>
      <c r="G19" s="11">
        <f t="shared" si="10"/>
        <v>100.00000000000001</v>
      </c>
      <c r="H19" s="9">
        <f t="shared" si="11"/>
        <v>-0.14317673378076062</v>
      </c>
      <c r="I19" s="46">
        <v>-64</v>
      </c>
      <c r="J19" s="9">
        <f t="shared" si="12"/>
        <v>-1.1455942949404113E-2</v>
      </c>
      <c r="K19" s="1">
        <f t="shared" si="13"/>
        <v>558662</v>
      </c>
      <c r="L19" s="11">
        <f t="shared" si="14"/>
        <v>100</v>
      </c>
      <c r="M19" s="8">
        <f t="shared" si="15"/>
        <v>13.718120805369127</v>
      </c>
      <c r="N19" s="45">
        <v>6132</v>
      </c>
      <c r="O19" s="9">
        <f t="shared" si="16"/>
        <v>0.15526806149648331</v>
      </c>
      <c r="P19" s="1">
        <f t="shared" si="17"/>
        <v>3949299</v>
      </c>
      <c r="Q19" s="11">
        <f t="shared" si="18"/>
        <v>100</v>
      </c>
      <c r="R19" s="9">
        <f t="shared" si="19"/>
        <v>12.782997762863534</v>
      </c>
      <c r="S19" s="45">
        <v>5714</v>
      </c>
      <c r="T19" s="9">
        <f t="shared" si="20"/>
        <v>4.1803230715205428</v>
      </c>
      <c r="U19" s="1">
        <f t="shared" si="21"/>
        <v>136688</v>
      </c>
      <c r="V19" s="11">
        <f t="shared" si="22"/>
        <v>100</v>
      </c>
      <c r="W19" s="9">
        <f t="shared" si="7"/>
        <v>13.9082774049217</v>
      </c>
      <c r="X19" s="45">
        <v>6217</v>
      </c>
      <c r="Y19" s="9">
        <f t="shared" si="0"/>
        <v>0.86108152504366353</v>
      </c>
      <c r="Z19" s="1">
        <f t="shared" si="23"/>
        <v>721999</v>
      </c>
      <c r="AA19" s="11">
        <f t="shared" si="24"/>
        <v>100.00000000000001</v>
      </c>
    </row>
    <row r="20" spans="1:27" ht="13.5" thickBot="1">
      <c r="A20" s="6" t="s">
        <v>1</v>
      </c>
      <c r="B20" s="30">
        <f t="shared" si="6"/>
        <v>3.4610699265869713</v>
      </c>
      <c r="C20" s="12"/>
      <c r="D20" s="28">
        <f>SUM(D4:D19)</f>
        <v>72195</v>
      </c>
      <c r="E20" s="12">
        <f>SUM(E4:E19)</f>
        <v>100.00000000000001</v>
      </c>
      <c r="F20" s="4"/>
      <c r="G20" s="23"/>
      <c r="H20" s="22">
        <f>I20/D20</f>
        <v>7.7382367199944593</v>
      </c>
      <c r="I20" s="28">
        <f>SUM(I4:I19)</f>
        <v>558662</v>
      </c>
      <c r="J20" s="12">
        <f>SUM(J4:J19)</f>
        <v>100</v>
      </c>
      <c r="K20" s="21"/>
      <c r="L20" s="23"/>
      <c r="M20" s="22">
        <f>N20/D20</f>
        <v>54.703220444629132</v>
      </c>
      <c r="N20" s="28">
        <f>SUM(N4:N19)</f>
        <v>3949299</v>
      </c>
      <c r="O20" s="12">
        <f>SUM(O4:O19)</f>
        <v>100</v>
      </c>
      <c r="P20" s="4"/>
      <c r="Q20" s="5"/>
      <c r="R20" s="27">
        <f>S20/D20</f>
        <v>1.8933167116836347</v>
      </c>
      <c r="S20" s="28">
        <f>SUM(S4:S19)</f>
        <v>136688</v>
      </c>
      <c r="T20" s="12">
        <f>SUM(T4:T19)</f>
        <v>100</v>
      </c>
      <c r="U20" s="4"/>
      <c r="V20" s="5"/>
      <c r="W20" s="22">
        <f t="shared" si="7"/>
        <v>10.000678717362698</v>
      </c>
      <c r="X20" s="28">
        <f>SUM(X4:X19)</f>
        <v>721999</v>
      </c>
      <c r="Y20" s="12">
        <f>SUM(Y4:Y19)</f>
        <v>100.00000000000001</v>
      </c>
      <c r="Z20" s="21"/>
      <c r="AA20" s="23"/>
    </row>
    <row r="21" spans="1:27" ht="13.5" thickBot="1"/>
    <row r="22" spans="1:27" ht="13.5" thickBot="1">
      <c r="A22" s="6" t="s">
        <v>0</v>
      </c>
      <c r="B22" s="5" t="s">
        <v>2</v>
      </c>
      <c r="C22" s="2" t="s">
        <v>43</v>
      </c>
      <c r="D22" s="29" t="s">
        <v>24</v>
      </c>
      <c r="E22" s="2" t="s">
        <v>25</v>
      </c>
      <c r="F22" s="2" t="s">
        <v>26</v>
      </c>
      <c r="G22" s="3" t="s">
        <v>27</v>
      </c>
      <c r="H22" s="2" t="s">
        <v>103</v>
      </c>
      <c r="I22" s="29" t="s">
        <v>104</v>
      </c>
      <c r="J22" s="2" t="s">
        <v>105</v>
      </c>
      <c r="K22" s="2" t="s">
        <v>106</v>
      </c>
      <c r="L22" s="3" t="s">
        <v>107</v>
      </c>
      <c r="M22" s="2" t="s">
        <v>111</v>
      </c>
      <c r="N22" s="38" t="s">
        <v>112</v>
      </c>
      <c r="O22" s="2" t="s">
        <v>113</v>
      </c>
      <c r="P22" s="2" t="s">
        <v>114</v>
      </c>
      <c r="Q22" s="3" t="s">
        <v>115</v>
      </c>
      <c r="R22" s="2" t="s">
        <v>116</v>
      </c>
      <c r="S22" s="38" t="s">
        <v>117</v>
      </c>
      <c r="T22" s="2" t="s">
        <v>118</v>
      </c>
      <c r="U22" s="2" t="s">
        <v>119</v>
      </c>
      <c r="V22" s="3" t="s">
        <v>120</v>
      </c>
    </row>
    <row r="23" spans="1:27">
      <c r="A23" s="54" t="str">
        <f>A4</f>
        <v>VYN&lt;0</v>
      </c>
      <c r="B23" s="73" t="str">
        <f>B4</f>
        <v>x</v>
      </c>
      <c r="C23" s="8">
        <f t="shared" ref="C23:C38" si="30">D23/D4</f>
        <v>2.8130145818867174</v>
      </c>
      <c r="D23" s="45">
        <v>28358</v>
      </c>
      <c r="E23" s="9">
        <f>100*D23/D$39</f>
        <v>2.0498726690631726</v>
      </c>
      <c r="F23" s="1">
        <f>D23</f>
        <v>28358</v>
      </c>
      <c r="G23" s="11">
        <f>E23</f>
        <v>2.0498726690631726</v>
      </c>
      <c r="H23" s="9">
        <f t="shared" ref="H23:H38" si="31">I23/D4</f>
        <v>11.768872135700823</v>
      </c>
      <c r="I23" s="70">
        <v>118642</v>
      </c>
      <c r="J23" s="9">
        <f>100*I23/I$39</f>
        <v>3.745774077811272</v>
      </c>
      <c r="K23" s="1">
        <f>I23</f>
        <v>118642</v>
      </c>
      <c r="L23" s="11">
        <f>J23</f>
        <v>3.745774077811272</v>
      </c>
      <c r="M23" s="9">
        <f t="shared" ref="M23:M38" si="32">N23/D4</f>
        <v>8.1126872334093836</v>
      </c>
      <c r="N23" s="45">
        <v>81784</v>
      </c>
      <c r="O23" s="9">
        <f>100*N23/N$39</f>
        <v>4.630293820745397</v>
      </c>
      <c r="P23" s="1">
        <f>N23</f>
        <v>81784</v>
      </c>
      <c r="Q23" s="11">
        <f>O23</f>
        <v>4.630293820745397</v>
      </c>
      <c r="R23" s="9">
        <f t="shared" ref="R23:R38" si="33">S23/D4</f>
        <v>9.1310385874417221</v>
      </c>
      <c r="S23" s="45">
        <v>92050</v>
      </c>
      <c r="T23" s="9">
        <f>100*S23/S$39</f>
        <v>3.5717625493809266</v>
      </c>
      <c r="U23" s="1">
        <f>S23</f>
        <v>92050</v>
      </c>
      <c r="V23" s="11">
        <f>T23</f>
        <v>3.5717625493809266</v>
      </c>
    </row>
    <row r="24" spans="1:27" ht="13.5" customHeight="1">
      <c r="A24" s="53" t="str">
        <f t="shared" ref="A24:B34" si="34">A5</f>
        <v>VYN=0</v>
      </c>
      <c r="B24" s="73" t="str">
        <f t="shared" si="34"/>
        <v>x</v>
      </c>
      <c r="C24" s="9">
        <f t="shared" si="30"/>
        <v>2.0365370770338371</v>
      </c>
      <c r="D24" s="45">
        <v>11315</v>
      </c>
      <c r="E24" s="9">
        <f>100*D24/D$20</f>
        <v>15.672830528429946</v>
      </c>
      <c r="F24" s="1">
        <f t="shared" ref="F24:G27" si="35">D24+F23</f>
        <v>39673</v>
      </c>
      <c r="G24" s="11">
        <f t="shared" si="35"/>
        <v>17.722703197493118</v>
      </c>
      <c r="H24" s="9">
        <f t="shared" si="31"/>
        <v>3.4346652267818576</v>
      </c>
      <c r="I24" s="45">
        <v>19083</v>
      </c>
      <c r="J24" s="9">
        <f>100*I24/I$20</f>
        <v>3.4158399891168543</v>
      </c>
      <c r="K24" s="1">
        <f t="shared" ref="K24:L27" si="36">I24+K23</f>
        <v>137725</v>
      </c>
      <c r="L24" s="11">
        <f t="shared" si="36"/>
        <v>7.1616140669281263</v>
      </c>
      <c r="M24" s="9">
        <f t="shared" si="32"/>
        <v>0.64416846652267823</v>
      </c>
      <c r="N24" s="45">
        <v>3579</v>
      </c>
      <c r="O24" s="9">
        <f>100*N24/N$20</f>
        <v>9.0623677771675432E-2</v>
      </c>
      <c r="P24" s="1">
        <f t="shared" ref="P24:Q27" si="37">N24+P23</f>
        <v>85363</v>
      </c>
      <c r="Q24" s="11">
        <f t="shared" si="37"/>
        <v>4.7209174985170721</v>
      </c>
      <c r="R24" s="9">
        <f t="shared" si="33"/>
        <v>0.72840172786177104</v>
      </c>
      <c r="S24" s="45">
        <v>4047</v>
      </c>
      <c r="T24" s="9">
        <f>100*S24/S$20</f>
        <v>2.9607573451948963</v>
      </c>
      <c r="U24" s="1">
        <f t="shared" ref="U24:V27" si="38">S24+U23</f>
        <v>96097</v>
      </c>
      <c r="V24" s="11">
        <f t="shared" si="38"/>
        <v>6.5325198945758229</v>
      </c>
    </row>
    <row r="25" spans="1:27" ht="13.5" customHeight="1">
      <c r="A25" s="53" t="str">
        <f t="shared" si="34"/>
        <v xml:space="preserve"> - -100</v>
      </c>
      <c r="B25" s="11">
        <f t="shared" si="34"/>
        <v>-291.16048215551876</v>
      </c>
      <c r="C25" s="9">
        <f t="shared" si="30"/>
        <v>2.1723063223508459</v>
      </c>
      <c r="D25" s="45">
        <v>4879</v>
      </c>
      <c r="E25" s="9">
        <f>100*D25/D$20</f>
        <v>6.7580857400096956</v>
      </c>
      <c r="F25" s="1">
        <f t="shared" si="35"/>
        <v>44552</v>
      </c>
      <c r="G25" s="11">
        <f t="shared" si="35"/>
        <v>24.480788937502815</v>
      </c>
      <c r="H25" s="9">
        <f t="shared" si="31"/>
        <v>34.417631344612644</v>
      </c>
      <c r="I25" s="45">
        <v>77302</v>
      </c>
      <c r="J25" s="9">
        <f>100*I25/I$20</f>
        <v>13.836989091794322</v>
      </c>
      <c r="K25" s="1">
        <f t="shared" si="36"/>
        <v>215027</v>
      </c>
      <c r="L25" s="11">
        <f t="shared" si="36"/>
        <v>20.99860315872245</v>
      </c>
      <c r="M25" s="9">
        <f t="shared" si="32"/>
        <v>23.816562778272484</v>
      </c>
      <c r="N25" s="45">
        <v>53492</v>
      </c>
      <c r="O25" s="9">
        <f>100*N25/N$20</f>
        <v>1.3544682233479917</v>
      </c>
      <c r="P25" s="1">
        <f t="shared" si="37"/>
        <v>138855</v>
      </c>
      <c r="Q25" s="11">
        <f t="shared" si="37"/>
        <v>6.0753857218650635</v>
      </c>
      <c r="R25" s="9">
        <f t="shared" si="33"/>
        <v>28.846393588601959</v>
      </c>
      <c r="S25" s="45">
        <v>64789</v>
      </c>
      <c r="T25" s="9">
        <f>100*S25/S$20</f>
        <v>47.399186468453706</v>
      </c>
      <c r="U25" s="1">
        <f t="shared" si="38"/>
        <v>160886</v>
      </c>
      <c r="V25" s="11">
        <f t="shared" si="38"/>
        <v>53.931706363029527</v>
      </c>
    </row>
    <row r="26" spans="1:27">
      <c r="A26" s="53" t="str">
        <f t="shared" si="34"/>
        <v xml:space="preserve"> - -50</v>
      </c>
      <c r="B26" s="11">
        <f t="shared" si="34"/>
        <v>-65.888650963597428</v>
      </c>
      <c r="C26" s="9">
        <f t="shared" si="30"/>
        <v>3.6785459729151819</v>
      </c>
      <c r="D26" s="45">
        <v>5161</v>
      </c>
      <c r="E26" s="9">
        <f t="shared" ref="E26:E38" si="39">100*D26/D$39</f>
        <v>0.37306554922896656</v>
      </c>
      <c r="F26" s="1">
        <f t="shared" si="35"/>
        <v>49713</v>
      </c>
      <c r="G26" s="11">
        <f t="shared" si="35"/>
        <v>24.85385448673178</v>
      </c>
      <c r="H26" s="9">
        <f t="shared" si="31"/>
        <v>20.854597291518175</v>
      </c>
      <c r="I26" s="45">
        <v>29259</v>
      </c>
      <c r="J26" s="9">
        <f t="shared" ref="J26:J38" si="40">100*I26/I$39</f>
        <v>0.92376733149036605</v>
      </c>
      <c r="K26" s="1">
        <f t="shared" si="36"/>
        <v>244286</v>
      </c>
      <c r="L26" s="11">
        <f t="shared" si="36"/>
        <v>21.922370490212817</v>
      </c>
      <c r="M26" s="9">
        <f t="shared" si="32"/>
        <v>13.352102637205988</v>
      </c>
      <c r="N26" s="45">
        <v>18733</v>
      </c>
      <c r="O26" s="9">
        <f t="shared" ref="O26:O38" si="41">100*N26/N$39</f>
        <v>1.060590019368379</v>
      </c>
      <c r="P26" s="1">
        <f t="shared" si="37"/>
        <v>157588</v>
      </c>
      <c r="Q26" s="11">
        <f t="shared" si="37"/>
        <v>7.1359757412334428</v>
      </c>
      <c r="R26" s="9">
        <f t="shared" si="33"/>
        <v>16.308624376336422</v>
      </c>
      <c r="S26" s="45">
        <v>22881</v>
      </c>
      <c r="T26" s="9">
        <f t="shared" ref="T26:T38" si="42">100*S26/S$39</f>
        <v>0.88783811941754465</v>
      </c>
      <c r="U26" s="1">
        <f t="shared" si="38"/>
        <v>183767</v>
      </c>
      <c r="V26" s="11">
        <f t="shared" si="38"/>
        <v>54.819544482447071</v>
      </c>
    </row>
    <row r="27" spans="1:27">
      <c r="A27" s="53" t="str">
        <f t="shared" si="34"/>
        <v xml:space="preserve"> - -10</v>
      </c>
      <c r="B27" s="11">
        <f t="shared" si="34"/>
        <v>-20.287227016801548</v>
      </c>
      <c r="C27" s="9">
        <f t="shared" si="30"/>
        <v>9.3143265890047005</v>
      </c>
      <c r="D27" s="45">
        <v>45575</v>
      </c>
      <c r="E27" s="9">
        <f t="shared" si="39"/>
        <v>3.2944124018814476</v>
      </c>
      <c r="F27" s="1">
        <f t="shared" si="35"/>
        <v>95288</v>
      </c>
      <c r="G27" s="11">
        <f t="shared" si="35"/>
        <v>28.148266888613229</v>
      </c>
      <c r="H27" s="9">
        <f t="shared" si="31"/>
        <v>35.442877580216638</v>
      </c>
      <c r="I27" s="45">
        <v>173422</v>
      </c>
      <c r="J27" s="9">
        <f t="shared" si="40"/>
        <v>5.4752923258389643</v>
      </c>
      <c r="K27" s="1">
        <f t="shared" si="36"/>
        <v>417708</v>
      </c>
      <c r="L27" s="11">
        <f t="shared" si="36"/>
        <v>27.397662816051781</v>
      </c>
      <c r="M27" s="9">
        <f t="shared" si="32"/>
        <v>23.993460044962191</v>
      </c>
      <c r="N27" s="45">
        <v>117400</v>
      </c>
      <c r="O27" s="9">
        <f t="shared" si="41"/>
        <v>6.6467340134440667</v>
      </c>
      <c r="P27" s="1">
        <f t="shared" si="37"/>
        <v>274988</v>
      </c>
      <c r="Q27" s="11">
        <f t="shared" si="37"/>
        <v>13.782709754677509</v>
      </c>
      <c r="R27" s="9">
        <f t="shared" si="33"/>
        <v>34.526875127733497</v>
      </c>
      <c r="S27" s="45">
        <v>168940</v>
      </c>
      <c r="T27" s="9">
        <f t="shared" si="42"/>
        <v>6.5552804464140548</v>
      </c>
      <c r="U27" s="1">
        <f t="shared" si="38"/>
        <v>352707</v>
      </c>
      <c r="V27" s="11">
        <f t="shared" si="38"/>
        <v>61.374824928861123</v>
      </c>
    </row>
    <row r="28" spans="1:27">
      <c r="A28" s="54" t="str">
        <f t="shared" si="34"/>
        <v xml:space="preserve"> - -0</v>
      </c>
      <c r="B28" s="11">
        <f t="shared" si="34"/>
        <v>-1.8058361750213625</v>
      </c>
      <c r="C28" s="9">
        <f t="shared" si="30"/>
        <v>23.606852896656118</v>
      </c>
      <c r="D28" s="45">
        <v>171551</v>
      </c>
      <c r="E28" s="9">
        <f t="shared" si="39"/>
        <v>12.400652593640466</v>
      </c>
      <c r="F28" s="1">
        <f t="shared" ref="F28:F34" si="43">D28+F27</f>
        <v>266839</v>
      </c>
      <c r="G28" s="11">
        <f t="shared" ref="G28:G34" si="44">E28+G27</f>
        <v>40.548919482253694</v>
      </c>
      <c r="H28" s="9">
        <f t="shared" si="31"/>
        <v>58.828264758497319</v>
      </c>
      <c r="I28" s="45">
        <v>427505</v>
      </c>
      <c r="J28" s="9">
        <f t="shared" si="40"/>
        <v>13.49721976310841</v>
      </c>
      <c r="K28" s="1">
        <f t="shared" ref="K28:K34" si="45">I28+K27</f>
        <v>845213</v>
      </c>
      <c r="L28" s="11">
        <f t="shared" ref="L28:L34" si="46">J28+L27</f>
        <v>40.894882579160189</v>
      </c>
      <c r="M28" s="9">
        <f t="shared" si="32"/>
        <v>39.812715013072797</v>
      </c>
      <c r="N28" s="45">
        <v>289319</v>
      </c>
      <c r="O28" s="9">
        <f t="shared" si="41"/>
        <v>16.380122981564089</v>
      </c>
      <c r="P28" s="1">
        <f t="shared" ref="P28:P34" si="47">N28+P27</f>
        <v>564307</v>
      </c>
      <c r="Q28" s="11">
        <f t="shared" ref="Q28:Q34" si="48">O28+Q27</f>
        <v>30.162832736241597</v>
      </c>
      <c r="R28" s="9">
        <f t="shared" si="33"/>
        <v>50.340855924040184</v>
      </c>
      <c r="S28" s="45">
        <v>365827</v>
      </c>
      <c r="T28" s="9">
        <f t="shared" si="42"/>
        <v>14.194972060319134</v>
      </c>
      <c r="U28" s="1">
        <f t="shared" ref="U28:U34" si="49">S28+U27</f>
        <v>718534</v>
      </c>
      <c r="V28" s="11">
        <f t="shared" ref="V28:V34" si="50">T28+V27</f>
        <v>75.569796989180261</v>
      </c>
    </row>
    <row r="29" spans="1:27">
      <c r="A29" s="54">
        <f t="shared" si="34"/>
        <v>0</v>
      </c>
      <c r="B29" s="11">
        <f t="shared" si="34"/>
        <v>0</v>
      </c>
      <c r="C29" s="9">
        <f t="shared" si="30"/>
        <v>4.4388609715242877</v>
      </c>
      <c r="D29" s="45">
        <v>2650</v>
      </c>
      <c r="E29" s="9">
        <f t="shared" si="39"/>
        <v>0.19155661799200957</v>
      </c>
      <c r="F29" s="1">
        <f t="shared" si="43"/>
        <v>269489</v>
      </c>
      <c r="G29" s="11">
        <f t="shared" si="44"/>
        <v>40.740476100245701</v>
      </c>
      <c r="H29" s="9">
        <f t="shared" si="31"/>
        <v>17.219430485762143</v>
      </c>
      <c r="I29" s="45">
        <v>10280</v>
      </c>
      <c r="J29" s="9">
        <f t="shared" si="40"/>
        <v>0.32456092715817231</v>
      </c>
      <c r="K29" s="1">
        <f t="shared" si="45"/>
        <v>855493</v>
      </c>
      <c r="L29" s="11">
        <f t="shared" si="46"/>
        <v>41.219443506318363</v>
      </c>
      <c r="M29" s="9">
        <f t="shared" si="32"/>
        <v>10.790619765494137</v>
      </c>
      <c r="N29" s="45">
        <v>6442</v>
      </c>
      <c r="O29" s="9">
        <f t="shared" si="41"/>
        <v>0.36472112874452028</v>
      </c>
      <c r="P29" s="1">
        <f t="shared" si="47"/>
        <v>570749</v>
      </c>
      <c r="Q29" s="11">
        <f t="shared" si="48"/>
        <v>30.527553864986118</v>
      </c>
      <c r="R29" s="9">
        <f t="shared" si="33"/>
        <v>12.874371859296483</v>
      </c>
      <c r="S29" s="45">
        <v>7686</v>
      </c>
      <c r="T29" s="9">
        <f t="shared" si="42"/>
        <v>0.2982353824502097</v>
      </c>
      <c r="U29" s="1">
        <f t="shared" si="49"/>
        <v>726220</v>
      </c>
      <c r="V29" s="11">
        <f t="shared" si="50"/>
        <v>75.868032371630477</v>
      </c>
    </row>
    <row r="30" spans="1:27">
      <c r="A30" s="53" t="str">
        <f t="shared" si="34"/>
        <v xml:space="preserve"> - 2</v>
      </c>
      <c r="B30" s="11">
        <f t="shared" si="34"/>
        <v>0.82576934704811189</v>
      </c>
      <c r="C30" s="9">
        <f t="shared" si="30"/>
        <v>18.315164157446038</v>
      </c>
      <c r="D30" s="45">
        <v>201943</v>
      </c>
      <c r="E30" s="9">
        <f t="shared" si="39"/>
        <v>14.597554002702033</v>
      </c>
      <c r="F30" s="1">
        <f t="shared" si="43"/>
        <v>471432</v>
      </c>
      <c r="G30" s="11">
        <f t="shared" si="44"/>
        <v>55.338030102947734</v>
      </c>
      <c r="H30" s="9">
        <f t="shared" si="31"/>
        <v>56.84300743696717</v>
      </c>
      <c r="I30" s="45">
        <v>626751</v>
      </c>
      <c r="J30" s="9">
        <f t="shared" si="40"/>
        <v>19.787829344096465</v>
      </c>
      <c r="K30" s="1">
        <f t="shared" si="45"/>
        <v>1482244</v>
      </c>
      <c r="L30" s="11">
        <f t="shared" si="46"/>
        <v>61.007272850414829</v>
      </c>
      <c r="M30" s="9">
        <f t="shared" si="32"/>
        <v>24.408942499546527</v>
      </c>
      <c r="N30" s="45">
        <v>269133</v>
      </c>
      <c r="O30" s="9">
        <f t="shared" si="41"/>
        <v>15.237269720956066</v>
      </c>
      <c r="P30" s="1">
        <f t="shared" si="47"/>
        <v>839882</v>
      </c>
      <c r="Q30" s="11">
        <f t="shared" si="48"/>
        <v>45.764823585942182</v>
      </c>
      <c r="R30" s="9">
        <f t="shared" si="33"/>
        <v>36.36885543261382</v>
      </c>
      <c r="S30" s="45">
        <v>401003</v>
      </c>
      <c r="T30" s="9">
        <f t="shared" si="42"/>
        <v>15.559885905370992</v>
      </c>
      <c r="U30" s="1">
        <f t="shared" si="49"/>
        <v>1127223</v>
      </c>
      <c r="V30" s="11">
        <f t="shared" si="50"/>
        <v>91.427918277001467</v>
      </c>
    </row>
    <row r="31" spans="1:27">
      <c r="A31" s="53" t="str">
        <f t="shared" si="34"/>
        <v xml:space="preserve"> - 4</v>
      </c>
      <c r="B31" s="11">
        <f t="shared" si="34"/>
        <v>2.8506549751019166</v>
      </c>
      <c r="C31" s="9">
        <f t="shared" si="30"/>
        <v>30.558788087450509</v>
      </c>
      <c r="D31" s="45">
        <v>177516</v>
      </c>
      <c r="E31" s="9">
        <f t="shared" si="39"/>
        <v>12.831835697913045</v>
      </c>
      <c r="F31" s="1">
        <f t="shared" si="43"/>
        <v>648948</v>
      </c>
      <c r="G31" s="11">
        <f t="shared" si="44"/>
        <v>68.169865800860777</v>
      </c>
      <c r="H31" s="9">
        <f t="shared" si="31"/>
        <v>74.620760888276806</v>
      </c>
      <c r="I31" s="45">
        <v>433472</v>
      </c>
      <c r="J31" s="9">
        <f t="shared" si="40"/>
        <v>13.68561033240343</v>
      </c>
      <c r="K31" s="1">
        <f t="shared" si="45"/>
        <v>1915716</v>
      </c>
      <c r="L31" s="11">
        <f t="shared" si="46"/>
        <v>74.692883182818264</v>
      </c>
      <c r="M31" s="9">
        <f t="shared" si="32"/>
        <v>30.015321053537615</v>
      </c>
      <c r="N31" s="45">
        <v>174359</v>
      </c>
      <c r="O31" s="9">
        <f t="shared" si="41"/>
        <v>9.8715323326243105</v>
      </c>
      <c r="P31" s="1">
        <f t="shared" si="47"/>
        <v>1014241</v>
      </c>
      <c r="Q31" s="11">
        <f t="shared" si="48"/>
        <v>55.636355918566494</v>
      </c>
      <c r="R31" s="9">
        <f t="shared" si="33"/>
        <v>52.011533826820454</v>
      </c>
      <c r="S31" s="45">
        <v>302135</v>
      </c>
      <c r="T31" s="9">
        <f t="shared" si="42"/>
        <v>11.723568472104359</v>
      </c>
      <c r="U31" s="1">
        <f t="shared" si="49"/>
        <v>1429358</v>
      </c>
      <c r="V31" s="11">
        <f t="shared" si="50"/>
        <v>103.15148674910583</v>
      </c>
    </row>
    <row r="32" spans="1:27">
      <c r="A32" s="54" t="str">
        <f t="shared" si="34"/>
        <v xml:space="preserve"> - 7</v>
      </c>
      <c r="B32" s="11">
        <f t="shared" si="34"/>
        <v>5.1003227164304761</v>
      </c>
      <c r="C32" s="9">
        <f t="shared" si="30"/>
        <v>32.754740168539328</v>
      </c>
      <c r="D32" s="45">
        <v>186571</v>
      </c>
      <c r="E32" s="9">
        <f t="shared" si="39"/>
        <v>13.48638104731593</v>
      </c>
      <c r="F32" s="1">
        <f t="shared" si="43"/>
        <v>835519</v>
      </c>
      <c r="G32" s="11">
        <f t="shared" si="44"/>
        <v>81.656246848176707</v>
      </c>
      <c r="H32" s="9">
        <f t="shared" si="31"/>
        <v>61.92363061797753</v>
      </c>
      <c r="I32" s="45">
        <v>352717</v>
      </c>
      <c r="J32" s="9">
        <f t="shared" si="40"/>
        <v>11.13600744595808</v>
      </c>
      <c r="K32" s="1">
        <f t="shared" si="45"/>
        <v>2268433</v>
      </c>
      <c r="L32" s="11">
        <f t="shared" si="46"/>
        <v>85.82889062877635</v>
      </c>
      <c r="M32" s="9">
        <f t="shared" si="32"/>
        <v>31.958918539325843</v>
      </c>
      <c r="N32" s="45">
        <v>182038</v>
      </c>
      <c r="O32" s="9">
        <f t="shared" si="41"/>
        <v>10.306287617881866</v>
      </c>
      <c r="P32" s="1">
        <f t="shared" si="47"/>
        <v>1196279</v>
      </c>
      <c r="Q32" s="11">
        <f t="shared" si="48"/>
        <v>65.942643536448358</v>
      </c>
      <c r="R32" s="9">
        <f t="shared" si="33"/>
        <v>50.450842696629216</v>
      </c>
      <c r="S32" s="45">
        <v>287368</v>
      </c>
      <c r="T32" s="9">
        <f t="shared" si="42"/>
        <v>11.150573169913072</v>
      </c>
      <c r="U32" s="1">
        <f t="shared" si="49"/>
        <v>1716726</v>
      </c>
      <c r="V32" s="11">
        <f t="shared" si="50"/>
        <v>114.3020599190189</v>
      </c>
    </row>
    <row r="33" spans="1:22">
      <c r="A33" s="54" t="str">
        <f t="shared" si="34"/>
        <v xml:space="preserve"> - 10</v>
      </c>
      <c r="B33" s="11">
        <f t="shared" si="34"/>
        <v>8.6355837485655336</v>
      </c>
      <c r="C33" s="8">
        <f t="shared" si="30"/>
        <v>26.889615287905457</v>
      </c>
      <c r="D33" s="45">
        <v>106940</v>
      </c>
      <c r="E33" s="9">
        <f t="shared" si="39"/>
        <v>7.7302131049303782</v>
      </c>
      <c r="F33" s="1">
        <f t="shared" si="43"/>
        <v>942459</v>
      </c>
      <c r="G33" s="11">
        <f t="shared" si="44"/>
        <v>89.386459953107078</v>
      </c>
      <c r="H33" s="9">
        <f t="shared" si="31"/>
        <v>55.205934121196883</v>
      </c>
      <c r="I33" s="45">
        <v>219554</v>
      </c>
      <c r="J33" s="9">
        <f t="shared" si="40"/>
        <v>6.9317752724985757</v>
      </c>
      <c r="K33" s="1">
        <f t="shared" si="45"/>
        <v>2487987</v>
      </c>
      <c r="L33" s="11">
        <f t="shared" si="46"/>
        <v>92.760665901274919</v>
      </c>
      <c r="M33" s="9">
        <f t="shared" si="32"/>
        <v>31.759366356550164</v>
      </c>
      <c r="N33" s="45">
        <v>126307</v>
      </c>
      <c r="O33" s="9">
        <f t="shared" si="41"/>
        <v>7.1510139100177152</v>
      </c>
      <c r="P33" s="1">
        <f t="shared" si="47"/>
        <v>1322586</v>
      </c>
      <c r="Q33" s="11">
        <f t="shared" si="48"/>
        <v>73.093657446466068</v>
      </c>
      <c r="R33" s="9">
        <f t="shared" si="33"/>
        <v>50.18078953985416</v>
      </c>
      <c r="S33" s="45">
        <v>199569</v>
      </c>
      <c r="T33" s="9">
        <f t="shared" si="42"/>
        <v>7.7437596981792742</v>
      </c>
      <c r="U33" s="1">
        <f t="shared" si="49"/>
        <v>1916295</v>
      </c>
      <c r="V33" s="11">
        <f t="shared" si="50"/>
        <v>122.04581961719818</v>
      </c>
    </row>
    <row r="34" spans="1:22">
      <c r="A34" s="53" t="str">
        <f t="shared" si="34"/>
        <v xml:space="preserve"> - 15</v>
      </c>
      <c r="B34" s="11">
        <f t="shared" si="34"/>
        <v>12.531319476303066</v>
      </c>
      <c r="C34" s="8">
        <f t="shared" si="30"/>
        <v>38.011361001623001</v>
      </c>
      <c r="D34" s="45">
        <v>163943</v>
      </c>
      <c r="E34" s="9">
        <f t="shared" si="39"/>
        <v>11.850704386212838</v>
      </c>
      <c r="F34" s="1">
        <f t="shared" si="43"/>
        <v>1106402</v>
      </c>
      <c r="G34" s="11">
        <f t="shared" si="44"/>
        <v>101.23716433931992</v>
      </c>
      <c r="H34" s="9">
        <f t="shared" si="31"/>
        <v>58.777648968235567</v>
      </c>
      <c r="I34" s="45">
        <v>253508</v>
      </c>
      <c r="J34" s="9">
        <f t="shared" si="40"/>
        <v>8.0037734943593328</v>
      </c>
      <c r="K34" s="1">
        <f t="shared" si="45"/>
        <v>2741495</v>
      </c>
      <c r="L34" s="11">
        <f t="shared" si="46"/>
        <v>100.76443939563426</v>
      </c>
      <c r="M34" s="9">
        <f t="shared" si="32"/>
        <v>35.424298632042664</v>
      </c>
      <c r="N34" s="45">
        <v>152785</v>
      </c>
      <c r="O34" s="9">
        <f t="shared" si="41"/>
        <v>8.6500958794212242</v>
      </c>
      <c r="P34" s="1">
        <f t="shared" si="47"/>
        <v>1475371</v>
      </c>
      <c r="Q34" s="11">
        <f t="shared" si="48"/>
        <v>81.743753325887297</v>
      </c>
      <c r="R34" s="9">
        <f t="shared" si="33"/>
        <v>59.948527706932531</v>
      </c>
      <c r="S34" s="45">
        <v>258558</v>
      </c>
      <c r="T34" s="9">
        <f t="shared" si="42"/>
        <v>10.032675515946048</v>
      </c>
      <c r="U34" s="1">
        <f t="shared" si="49"/>
        <v>2174853</v>
      </c>
      <c r="V34" s="11">
        <f t="shared" si="50"/>
        <v>132.07849513314423</v>
      </c>
    </row>
    <row r="35" spans="1:22">
      <c r="A35" s="53" t="str">
        <f t="shared" ref="A35:B38" si="51">A16</f>
        <v xml:space="preserve"> - 20</v>
      </c>
      <c r="B35" s="11">
        <f t="shared" si="51"/>
        <v>17.457025982708412</v>
      </c>
      <c r="C35" s="8">
        <f t="shared" si="30"/>
        <v>37.044281729428171</v>
      </c>
      <c r="D35" s="45">
        <v>106243</v>
      </c>
      <c r="E35" s="9">
        <f t="shared" si="39"/>
        <v>7.6798301001226683</v>
      </c>
      <c r="F35" s="1">
        <f t="shared" ref="F35:G38" si="52">D35+F34</f>
        <v>1212645</v>
      </c>
      <c r="G35" s="11">
        <f t="shared" si="52"/>
        <v>108.91699443944259</v>
      </c>
      <c r="H35" s="9">
        <f t="shared" si="31"/>
        <v>52.594839609483962</v>
      </c>
      <c r="I35" s="45">
        <v>150842</v>
      </c>
      <c r="J35" s="9">
        <f t="shared" si="40"/>
        <v>4.7623948807775314</v>
      </c>
      <c r="K35" s="1">
        <f t="shared" ref="K35:L38" si="53">I35+K34</f>
        <v>2892337</v>
      </c>
      <c r="L35" s="11">
        <f t="shared" si="53"/>
        <v>105.52683427641179</v>
      </c>
      <c r="M35" s="9">
        <f t="shared" si="32"/>
        <v>40.74267782426778</v>
      </c>
      <c r="N35" s="45">
        <v>116850</v>
      </c>
      <c r="O35" s="9">
        <f t="shared" si="41"/>
        <v>6.6155951402976081</v>
      </c>
      <c r="P35" s="1">
        <f t="shared" ref="P35:Q38" si="54">N35+P34</f>
        <v>1592221</v>
      </c>
      <c r="Q35" s="11">
        <f t="shared" si="54"/>
        <v>88.359348466184912</v>
      </c>
      <c r="R35" s="9">
        <f t="shared" si="33"/>
        <v>48.148186889818689</v>
      </c>
      <c r="S35" s="45">
        <v>138089</v>
      </c>
      <c r="T35" s="9">
        <f t="shared" si="42"/>
        <v>5.3581870579192046</v>
      </c>
      <c r="U35" s="1">
        <f t="shared" ref="U35:V38" si="55">S35+U34</f>
        <v>2312942</v>
      </c>
      <c r="V35" s="11">
        <f t="shared" si="55"/>
        <v>137.43668219106343</v>
      </c>
    </row>
    <row r="36" spans="1:22">
      <c r="A36" s="53" t="str">
        <f t="shared" si="51"/>
        <v xml:space="preserve"> - 50</v>
      </c>
      <c r="B36" s="11">
        <f t="shared" si="51"/>
        <v>29.603580562659847</v>
      </c>
      <c r="C36" s="8">
        <f t="shared" si="30"/>
        <v>17.022317596566523</v>
      </c>
      <c r="D36" s="45">
        <v>99155</v>
      </c>
      <c r="E36" s="9">
        <f t="shared" si="39"/>
        <v>7.1674703611312109</v>
      </c>
      <c r="F36" s="1">
        <f t="shared" si="52"/>
        <v>1311800</v>
      </c>
      <c r="G36" s="11">
        <f t="shared" si="52"/>
        <v>116.0844648005738</v>
      </c>
      <c r="H36" s="9">
        <f t="shared" si="31"/>
        <v>28.307639484978541</v>
      </c>
      <c r="I36" s="45">
        <v>164892</v>
      </c>
      <c r="J36" s="9">
        <f t="shared" si="40"/>
        <v>5.2059825292767847</v>
      </c>
      <c r="K36" s="1">
        <f t="shared" si="53"/>
        <v>3057229</v>
      </c>
      <c r="L36" s="11">
        <f t="shared" si="53"/>
        <v>110.73281680568857</v>
      </c>
      <c r="M36" s="9">
        <f t="shared" si="32"/>
        <v>14.774248927038627</v>
      </c>
      <c r="N36" s="45">
        <v>86060</v>
      </c>
      <c r="O36" s="9">
        <f t="shared" si="41"/>
        <v>4.8723844054258638</v>
      </c>
      <c r="P36" s="1">
        <f t="shared" si="54"/>
        <v>1678281</v>
      </c>
      <c r="Q36" s="11">
        <f t="shared" si="54"/>
        <v>93.231732871610774</v>
      </c>
      <c r="R36" s="9">
        <f t="shared" si="33"/>
        <v>19.833648068669529</v>
      </c>
      <c r="S36" s="45">
        <v>115531</v>
      </c>
      <c r="T36" s="9">
        <f t="shared" si="42"/>
        <v>4.4828821194190969</v>
      </c>
      <c r="U36" s="1">
        <f t="shared" si="55"/>
        <v>2428473</v>
      </c>
      <c r="V36" s="11">
        <f t="shared" si="55"/>
        <v>141.91956431048251</v>
      </c>
    </row>
    <row r="37" spans="1:22">
      <c r="A37" s="53" t="str">
        <f t="shared" si="51"/>
        <v xml:space="preserve"> - 70</v>
      </c>
      <c r="B37" s="11">
        <f>B18</f>
        <v>60.840336134453779</v>
      </c>
      <c r="C37" s="8">
        <f t="shared" si="30"/>
        <v>269.98429319371729</v>
      </c>
      <c r="D37" s="45">
        <v>51567</v>
      </c>
      <c r="E37" s="9">
        <f t="shared" si="39"/>
        <v>3.7275472150920592</v>
      </c>
      <c r="F37" s="1">
        <f t="shared" si="52"/>
        <v>1363367</v>
      </c>
      <c r="G37" s="11">
        <f t="shared" si="52"/>
        <v>119.81201201566586</v>
      </c>
      <c r="H37" s="9">
        <f t="shared" si="31"/>
        <v>441.96858638743453</v>
      </c>
      <c r="I37" s="45">
        <v>84416</v>
      </c>
      <c r="J37" s="9">
        <f t="shared" si="40"/>
        <v>2.6651882516521668</v>
      </c>
      <c r="K37" s="1">
        <f t="shared" si="53"/>
        <v>3141645</v>
      </c>
      <c r="L37" s="11">
        <f t="shared" si="53"/>
        <v>113.39800505734074</v>
      </c>
      <c r="M37" s="9">
        <f t="shared" si="32"/>
        <v>406.57591623036649</v>
      </c>
      <c r="N37" s="45">
        <v>77656</v>
      </c>
      <c r="O37" s="9">
        <f t="shared" si="41"/>
        <v>4.3965824237479767</v>
      </c>
      <c r="P37" s="1">
        <f t="shared" si="54"/>
        <v>1755937</v>
      </c>
      <c r="Q37" s="11">
        <f t="shared" si="54"/>
        <v>97.628315295358746</v>
      </c>
      <c r="R37" s="9">
        <f t="shared" si="33"/>
        <v>708.01047120418843</v>
      </c>
      <c r="S37" s="45">
        <v>135230</v>
      </c>
      <c r="T37" s="9">
        <f t="shared" si="42"/>
        <v>5.2472509457119259</v>
      </c>
      <c r="U37" s="1">
        <f t="shared" si="55"/>
        <v>2563703</v>
      </c>
      <c r="V37" s="11">
        <f t="shared" si="55"/>
        <v>147.16681525619444</v>
      </c>
    </row>
    <row r="38" spans="1:22" ht="12" customHeight="1" thickBot="1">
      <c r="A38" s="53" t="str">
        <f t="shared" si="51"/>
        <v xml:space="preserve"> - 100</v>
      </c>
      <c r="B38" s="11">
        <f>B19</f>
        <v>93.183300717547297</v>
      </c>
      <c r="C38" s="8">
        <f t="shared" si="30"/>
        <v>44.823266219239372</v>
      </c>
      <c r="D38" s="45">
        <v>20036</v>
      </c>
      <c r="E38" s="9">
        <f t="shared" si="39"/>
        <v>1.448312603052039</v>
      </c>
      <c r="F38" s="1">
        <f t="shared" si="52"/>
        <v>1383403</v>
      </c>
      <c r="G38" s="11">
        <f t="shared" si="52"/>
        <v>121.2603246187179</v>
      </c>
      <c r="H38" s="9">
        <f t="shared" si="31"/>
        <v>57.519015659955258</v>
      </c>
      <c r="I38" s="45">
        <v>25711</v>
      </c>
      <c r="J38" s="9">
        <f t="shared" si="40"/>
        <v>0.8117496107163199</v>
      </c>
      <c r="K38" s="1">
        <f t="shared" si="53"/>
        <v>3167356</v>
      </c>
      <c r="L38" s="11">
        <f t="shared" si="53"/>
        <v>114.20975466805706</v>
      </c>
      <c r="M38" s="9">
        <f t="shared" si="32"/>
        <v>23.140939597315437</v>
      </c>
      <c r="N38" s="45">
        <v>10344</v>
      </c>
      <c r="O38" s="9">
        <f t="shared" si="41"/>
        <v>0.58563727968539547</v>
      </c>
      <c r="P38" s="1">
        <f t="shared" si="54"/>
        <v>1766281</v>
      </c>
      <c r="Q38" s="11">
        <f t="shared" si="54"/>
        <v>98.213952575044146</v>
      </c>
      <c r="R38" s="9">
        <f t="shared" si="33"/>
        <v>30.102908277404921</v>
      </c>
      <c r="S38" s="45">
        <v>13456</v>
      </c>
      <c r="T38" s="9">
        <f t="shared" si="42"/>
        <v>0.52212533258522276</v>
      </c>
      <c r="U38" s="1">
        <f t="shared" si="55"/>
        <v>2577159</v>
      </c>
      <c r="V38" s="11">
        <f t="shared" si="55"/>
        <v>147.68894058877967</v>
      </c>
    </row>
    <row r="39" spans="1:22" ht="13.5" thickBot="1">
      <c r="A39" s="6" t="s">
        <v>1</v>
      </c>
      <c r="B39" s="30">
        <f>B20</f>
        <v>3.4610699265869713</v>
      </c>
      <c r="C39" s="12">
        <f>D39/D20</f>
        <v>19.162033381813146</v>
      </c>
      <c r="D39" s="28">
        <f>SUM(D23:D38)</f>
        <v>1383403</v>
      </c>
      <c r="E39" s="4">
        <f>SUM(E23:E38)</f>
        <v>121.2603246187179</v>
      </c>
      <c r="F39" s="4"/>
      <c r="G39" s="5"/>
      <c r="H39" s="12">
        <f>I39/D20</f>
        <v>43.872234919315744</v>
      </c>
      <c r="I39" s="28">
        <f>SUM(I23:I38)</f>
        <v>3167356</v>
      </c>
      <c r="J39" s="12">
        <f>SUM(J23:J38)</f>
        <v>114.20975466805706</v>
      </c>
      <c r="K39" s="4"/>
      <c r="L39" s="5"/>
      <c r="M39" s="22">
        <f>N39/D20</f>
        <v>24.465420042939261</v>
      </c>
      <c r="N39" s="28">
        <f>SUM(N23:N38)</f>
        <v>1766281</v>
      </c>
      <c r="O39" s="12">
        <f>SUM(O23:O38)</f>
        <v>98.213952575044146</v>
      </c>
      <c r="P39" s="4"/>
      <c r="Q39" s="5"/>
      <c r="R39" s="22">
        <f>S39/D20</f>
        <v>35.697195096613342</v>
      </c>
      <c r="S39" s="28">
        <f>SUM(S23:S38)</f>
        <v>2577159</v>
      </c>
      <c r="T39" s="12">
        <f>SUM(T23:T38)</f>
        <v>147.68894058877967</v>
      </c>
      <c r="U39" s="4"/>
      <c r="V39" s="5"/>
    </row>
    <row r="40" spans="1:22">
      <c r="A40" s="1"/>
      <c r="B40" s="9"/>
      <c r="C40" s="9"/>
      <c r="D40" s="1"/>
      <c r="E40" s="1"/>
      <c r="F40" s="1"/>
      <c r="G40" s="1"/>
      <c r="H40" s="1"/>
      <c r="I40" s="8"/>
      <c r="J40" s="9"/>
      <c r="K40" s="1"/>
      <c r="L40" s="1"/>
      <c r="M40" s="1"/>
      <c r="N40" s="8"/>
      <c r="O40" s="9"/>
      <c r="P40" s="1"/>
      <c r="Q40" s="9"/>
      <c r="R40" s="9"/>
      <c r="S40" s="8"/>
      <c r="T40" s="9"/>
      <c r="U40" s="1"/>
      <c r="V40" s="9"/>
    </row>
    <row r="41" spans="1:22">
      <c r="A41" s="1"/>
      <c r="B41" s="9"/>
      <c r="C41" s="9"/>
      <c r="D41" s="1"/>
      <c r="E41" s="1"/>
      <c r="F41" s="1"/>
      <c r="G41" s="1"/>
      <c r="H41" s="1"/>
      <c r="I41" s="8"/>
      <c r="J41" s="9"/>
      <c r="K41" s="1"/>
      <c r="L41" s="1"/>
      <c r="M41" s="1"/>
      <c r="N41" s="8"/>
      <c r="O41" s="9"/>
      <c r="P41" s="1"/>
      <c r="Q41" s="9"/>
      <c r="R41" s="9"/>
      <c r="S41" s="8"/>
      <c r="T41" s="9"/>
      <c r="U41" s="1"/>
      <c r="V41" s="9"/>
    </row>
    <row r="42" spans="1:22">
      <c r="A42" s="13" t="s">
        <v>8</v>
      </c>
      <c r="B42" s="43" t="s">
        <v>66</v>
      </c>
      <c r="F42" s="13" t="s">
        <v>20</v>
      </c>
      <c r="G42" s="13"/>
      <c r="H42" s="43" t="s">
        <v>65</v>
      </c>
      <c r="N42" s="13" t="s">
        <v>5</v>
      </c>
      <c r="O42" s="7" t="s">
        <v>6</v>
      </c>
    </row>
    <row r="43" spans="1:22">
      <c r="A43" s="13" t="s">
        <v>24</v>
      </c>
      <c r="B43" s="7" t="s">
        <v>55</v>
      </c>
      <c r="F43" s="13" t="s">
        <v>104</v>
      </c>
      <c r="G43" s="13"/>
      <c r="H43" s="43" t="s">
        <v>123</v>
      </c>
      <c r="N43" s="13" t="s">
        <v>7</v>
      </c>
      <c r="O43" s="43" t="s">
        <v>124</v>
      </c>
    </row>
    <row r="44" spans="1:22">
      <c r="A44" s="13" t="s">
        <v>12</v>
      </c>
      <c r="B44" s="7" t="s">
        <v>3</v>
      </c>
      <c r="F44" s="13" t="s">
        <v>45</v>
      </c>
      <c r="G44" s="13"/>
      <c r="H44" s="7" t="s">
        <v>53</v>
      </c>
      <c r="N44" s="13" t="s">
        <v>54</v>
      </c>
      <c r="O44" s="7" t="s">
        <v>56</v>
      </c>
    </row>
    <row r="45" spans="1:22">
      <c r="A45" s="13" t="s">
        <v>41</v>
      </c>
      <c r="B45" s="7" t="s">
        <v>4</v>
      </c>
      <c r="F45" s="13" t="s">
        <v>28</v>
      </c>
      <c r="G45" s="13"/>
      <c r="H45" s="7" t="s">
        <v>42</v>
      </c>
    </row>
    <row r="46" spans="1:22">
      <c r="A46" s="34" t="s">
        <v>68</v>
      </c>
      <c r="B46" s="35" t="s">
        <v>72</v>
      </c>
      <c r="C46" s="9"/>
      <c r="D46" s="1"/>
      <c r="E46" s="1"/>
      <c r="F46" s="37" t="s">
        <v>112</v>
      </c>
      <c r="G46" s="1"/>
      <c r="H46" s="51" t="s">
        <v>125</v>
      </c>
      <c r="I46" s="1"/>
      <c r="J46" s="9"/>
      <c r="K46" s="1"/>
      <c r="L46" s="1"/>
      <c r="M46" s="1"/>
      <c r="N46" s="8"/>
      <c r="R46" s="9"/>
      <c r="S46" s="8"/>
      <c r="T46" s="9"/>
      <c r="U46" s="1"/>
      <c r="V46" s="9"/>
    </row>
    <row r="47" spans="1:22">
      <c r="A47" s="34" t="s">
        <v>82</v>
      </c>
      <c r="B47" s="35" t="s">
        <v>88</v>
      </c>
      <c r="C47" s="9"/>
      <c r="D47" s="1"/>
      <c r="E47" s="1"/>
      <c r="F47" s="37" t="s">
        <v>117</v>
      </c>
      <c r="G47" s="1"/>
      <c r="H47" s="51" t="s">
        <v>126</v>
      </c>
      <c r="I47" s="1"/>
      <c r="J47" s="9"/>
      <c r="K47" s="1"/>
      <c r="L47" s="1"/>
      <c r="M47" s="1"/>
      <c r="N47" s="8"/>
      <c r="R47" s="9"/>
      <c r="S47" s="8"/>
      <c r="T47" s="9"/>
      <c r="U47" s="1"/>
      <c r="V47" s="9"/>
    </row>
    <row r="48" spans="1:22">
      <c r="A48" s="34"/>
      <c r="B48" s="35"/>
      <c r="C48" s="9"/>
      <c r="D48" s="1"/>
      <c r="E48" s="1"/>
      <c r="F48" s="37"/>
      <c r="G48" s="1"/>
      <c r="H48" s="51"/>
      <c r="I48" s="1"/>
      <c r="J48" s="9"/>
      <c r="K48" s="1"/>
      <c r="L48" s="1"/>
      <c r="M48" s="1"/>
      <c r="N48" s="8"/>
      <c r="R48" s="9"/>
      <c r="S48" s="8"/>
      <c r="T48" s="9"/>
      <c r="U48" s="1"/>
      <c r="V48" s="9"/>
    </row>
    <row r="49" spans="1:22">
      <c r="A49" s="1" t="str">
        <f>A1</f>
        <v>Frekvenčná tabuľka: Ziskovosť (SR, rok 2007, v hal. zisku/1 Sk výnosov; v mil. Sk)</v>
      </c>
      <c r="B49" s="9"/>
      <c r="C49" s="9"/>
      <c r="D49" s="1"/>
      <c r="E49" s="1"/>
      <c r="F49" s="1"/>
      <c r="G49" s="1"/>
      <c r="H49" s="1"/>
      <c r="I49" s="8"/>
      <c r="J49" s="9"/>
      <c r="K49" s="1"/>
      <c r="L49" s="1"/>
      <c r="M49" s="1"/>
      <c r="N49" s="8"/>
      <c r="O49" s="9"/>
      <c r="P49" s="1"/>
      <c r="Q49" s="9"/>
      <c r="R49" s="9"/>
      <c r="S49" s="8"/>
      <c r="T49" s="9"/>
      <c r="U49" s="1"/>
      <c r="V49" s="9"/>
    </row>
    <row r="50" spans="1:22" ht="13.5" thickBot="1">
      <c r="A50" s="1"/>
      <c r="B50" s="9"/>
      <c r="C50" s="9"/>
      <c r="D50" s="1"/>
      <c r="E50" s="1"/>
      <c r="F50" s="1"/>
      <c r="G50" s="1"/>
      <c r="H50" s="1"/>
      <c r="I50" s="8"/>
      <c r="J50" s="9"/>
      <c r="K50" s="1"/>
      <c r="L50" s="1"/>
      <c r="M50" s="1"/>
      <c r="N50" s="8"/>
      <c r="O50" s="9"/>
      <c r="P50" s="1"/>
      <c r="Q50" s="9"/>
      <c r="R50" s="9"/>
      <c r="S50" s="8"/>
      <c r="T50" s="9"/>
      <c r="U50" s="1"/>
      <c r="V50" s="9"/>
    </row>
    <row r="51" spans="1:22" ht="13.5" thickBot="1">
      <c r="A51" s="6" t="s">
        <v>0</v>
      </c>
      <c r="B51" s="5" t="s">
        <v>2</v>
      </c>
      <c r="C51" s="2" t="s">
        <v>44</v>
      </c>
      <c r="D51" s="29" t="s">
        <v>45</v>
      </c>
      <c r="E51" s="2" t="s">
        <v>46</v>
      </c>
      <c r="F51" s="2" t="s">
        <v>47</v>
      </c>
      <c r="G51" s="3" t="s">
        <v>48</v>
      </c>
      <c r="H51" s="2" t="s">
        <v>49</v>
      </c>
      <c r="I51" s="29" t="s">
        <v>28</v>
      </c>
      <c r="J51" s="2" t="s">
        <v>29</v>
      </c>
      <c r="K51" s="2" t="s">
        <v>30</v>
      </c>
      <c r="L51" s="3" t="s">
        <v>31</v>
      </c>
      <c r="M51" s="31" t="s">
        <v>67</v>
      </c>
      <c r="N51" s="32" t="s">
        <v>68</v>
      </c>
      <c r="O51" s="31" t="s">
        <v>69</v>
      </c>
      <c r="P51" s="31" t="s">
        <v>70</v>
      </c>
      <c r="Q51" s="33" t="s">
        <v>71</v>
      </c>
      <c r="R51" s="2" t="s">
        <v>81</v>
      </c>
      <c r="S51" s="29" t="s">
        <v>82</v>
      </c>
      <c r="T51" s="2" t="s">
        <v>83</v>
      </c>
      <c r="U51" s="2" t="s">
        <v>84</v>
      </c>
      <c r="V51" s="3" t="s">
        <v>85</v>
      </c>
    </row>
    <row r="52" spans="1:22">
      <c r="A52" s="54" t="str">
        <f>A4</f>
        <v>VYN&lt;0</v>
      </c>
      <c r="B52" s="73" t="str">
        <f>B4</f>
        <v>x</v>
      </c>
      <c r="C52" s="9">
        <f t="shared" ref="C52:C68" si="56">D52/D4</f>
        <v>0.70588235294117652</v>
      </c>
      <c r="D52" s="70">
        <v>7116</v>
      </c>
      <c r="E52" s="9">
        <f>100*D52/D$68</f>
        <v>0.42740663993873595</v>
      </c>
      <c r="F52" s="8">
        <f>D52</f>
        <v>7116</v>
      </c>
      <c r="G52" s="11">
        <f>E52</f>
        <v>0.42740663993873595</v>
      </c>
      <c r="H52" s="9">
        <f t="shared" ref="H52:H68" si="57">I52/D4</f>
        <v>0.1880765797043944</v>
      </c>
      <c r="I52" s="70">
        <v>1896</v>
      </c>
      <c r="J52" s="9">
        <f>100*I52/I$68</f>
        <v>0.64407424518303125</v>
      </c>
      <c r="K52" s="1">
        <f>I52</f>
        <v>1896</v>
      </c>
      <c r="L52" s="11">
        <f>J52</f>
        <v>0.64407424518303125</v>
      </c>
      <c r="M52" s="26">
        <f t="shared" ref="M52:M68" si="58">N52/D4</f>
        <v>0.2327150084317032</v>
      </c>
      <c r="N52" s="70">
        <v>2346</v>
      </c>
      <c r="O52" s="9">
        <f>100*N52/N$68</f>
        <v>1.1217956380989724</v>
      </c>
      <c r="P52" s="1">
        <f>N52</f>
        <v>2346</v>
      </c>
      <c r="Q52" s="11">
        <f>O52</f>
        <v>1.1217956380989724</v>
      </c>
      <c r="R52" s="9">
        <f t="shared" ref="R52:R68" si="59">S52/D4</f>
        <v>9.4335879377045934E-2</v>
      </c>
      <c r="S52" s="71">
        <v>951</v>
      </c>
      <c r="T52" s="9">
        <f>100*S52/S$68</f>
        <v>2.7952501322673564</v>
      </c>
      <c r="U52" s="1">
        <f>S52</f>
        <v>951</v>
      </c>
      <c r="V52" s="11">
        <f>T52</f>
        <v>2.7952501322673564</v>
      </c>
    </row>
    <row r="53" spans="1:22">
      <c r="A53" s="53" t="str">
        <f t="shared" ref="A53:B62" si="60">A5</f>
        <v>VYN=0</v>
      </c>
      <c r="B53" s="73" t="str">
        <f t="shared" si="60"/>
        <v>x</v>
      </c>
      <c r="C53" s="9">
        <f t="shared" si="56"/>
        <v>1.7998560115190784E-4</v>
      </c>
      <c r="D53" s="45">
        <v>1</v>
      </c>
      <c r="E53" s="9">
        <f>100*D53/D$20</f>
        <v>1.3851374748943832E-3</v>
      </c>
      <c r="F53" s="1">
        <f>D53+F52</f>
        <v>7117</v>
      </c>
      <c r="G53" s="11">
        <f>E53+G52</f>
        <v>0.42879177741363034</v>
      </c>
      <c r="H53" s="9">
        <f t="shared" si="57"/>
        <v>1.7998560115190784E-4</v>
      </c>
      <c r="I53" s="45">
        <v>1</v>
      </c>
      <c r="J53" s="9">
        <f>100*I53/I$20</f>
        <v>1.7899910858443926E-4</v>
      </c>
      <c r="K53" s="1">
        <f>I53+K52</f>
        <v>1897</v>
      </c>
      <c r="L53" s="11">
        <f>J53+L52</f>
        <v>0.64425324429161568</v>
      </c>
      <c r="M53" s="26">
        <f t="shared" si="58"/>
        <v>0</v>
      </c>
      <c r="N53" s="45">
        <v>0</v>
      </c>
      <c r="O53" s="9">
        <f>100*N53/N$20</f>
        <v>0</v>
      </c>
      <c r="P53" s="1">
        <f>N53+P52</f>
        <v>2346</v>
      </c>
      <c r="Q53" s="11">
        <f>O53+Q52</f>
        <v>1.1217956380989724</v>
      </c>
      <c r="R53" s="9">
        <f t="shared" si="59"/>
        <v>5.3995680345572358E-4</v>
      </c>
      <c r="S53" s="45">
        <v>3</v>
      </c>
      <c r="T53" s="9">
        <f>100*S53/S$20</f>
        <v>2.1947793515158611E-3</v>
      </c>
      <c r="U53" s="1">
        <f>S53+U52</f>
        <v>954</v>
      </c>
      <c r="V53" s="11">
        <f>T53+V52</f>
        <v>2.7974449116188724</v>
      </c>
    </row>
    <row r="54" spans="1:22">
      <c r="A54" s="53" t="str">
        <f t="shared" si="60"/>
        <v xml:space="preserve"> - -100</v>
      </c>
      <c r="B54" s="11">
        <f t="shared" si="60"/>
        <v>-291.16048215551876</v>
      </c>
      <c r="C54" s="9">
        <f t="shared" si="56"/>
        <v>3.1700801424755118</v>
      </c>
      <c r="D54" s="45">
        <v>7120</v>
      </c>
      <c r="E54" s="9">
        <f>100*D54/D$20</f>
        <v>9.8621788212480084</v>
      </c>
      <c r="F54" s="1">
        <f>D54+F53</f>
        <v>14237</v>
      </c>
      <c r="G54" s="11">
        <f>E54+G53</f>
        <v>10.290970598661639</v>
      </c>
      <c r="H54" s="9">
        <f t="shared" si="57"/>
        <v>0.79341050756901155</v>
      </c>
      <c r="I54" s="45">
        <v>1782</v>
      </c>
      <c r="J54" s="9">
        <f>100*I54/I$20</f>
        <v>0.31897641149747075</v>
      </c>
      <c r="K54" s="1">
        <f>I54+K53</f>
        <v>3679</v>
      </c>
      <c r="L54" s="11">
        <f>J54+L53</f>
        <v>0.96322965578908648</v>
      </c>
      <c r="M54" s="26">
        <f t="shared" si="58"/>
        <v>1.8762243989314336</v>
      </c>
      <c r="N54" s="45">
        <v>4214</v>
      </c>
      <c r="O54" s="9">
        <f>100*N54/N$20</f>
        <v>0.10670248061744629</v>
      </c>
      <c r="P54" s="1">
        <f>N54+P53</f>
        <v>6560</v>
      </c>
      <c r="Q54" s="11">
        <f>O54+Q53</f>
        <v>1.2284981187164188</v>
      </c>
      <c r="R54" s="9">
        <f t="shared" si="59"/>
        <v>1.0983971504897596</v>
      </c>
      <c r="S54" s="45">
        <v>2467</v>
      </c>
      <c r="T54" s="9">
        <f>100*S54/S$20</f>
        <v>1.8048402200632097</v>
      </c>
      <c r="U54" s="1">
        <f>S54+U53</f>
        <v>3421</v>
      </c>
      <c r="V54" s="11">
        <f>T54+V53</f>
        <v>4.6022851316820823</v>
      </c>
    </row>
    <row r="55" spans="1:22">
      <c r="A55" s="53" t="str">
        <f t="shared" si="60"/>
        <v xml:space="preserve"> - -50</v>
      </c>
      <c r="B55" s="11">
        <f t="shared" si="60"/>
        <v>-65.888650963597428</v>
      </c>
      <c r="C55" s="9">
        <f t="shared" si="56"/>
        <v>3.1760513186029935</v>
      </c>
      <c r="D55" s="45">
        <v>4456</v>
      </c>
      <c r="E55" s="9">
        <f t="shared" ref="E55:E62" si="61">100*D55/D$68</f>
        <v>0.26763968346922534</v>
      </c>
      <c r="F55" s="8">
        <f t="shared" ref="F55:F62" si="62">D55+F54</f>
        <v>18693</v>
      </c>
      <c r="G55" s="11">
        <f t="shared" ref="G55:G62" si="63">E55+G54</f>
        <v>10.558610282130864</v>
      </c>
      <c r="H55" s="9">
        <f t="shared" si="57"/>
        <v>1.0947968638631504</v>
      </c>
      <c r="I55" s="45">
        <v>1536</v>
      </c>
      <c r="J55" s="9">
        <f t="shared" ref="J55:J62" si="64">100*I55/I$68</f>
        <v>0.52178166698372153</v>
      </c>
      <c r="K55" s="1">
        <f t="shared" ref="K55:K62" si="65">I55+K54</f>
        <v>5215</v>
      </c>
      <c r="L55" s="11">
        <f t="shared" ref="L55:L62" si="66">J55+L54</f>
        <v>1.4850113227728081</v>
      </c>
      <c r="M55" s="26">
        <f t="shared" si="58"/>
        <v>0.93941553813257306</v>
      </c>
      <c r="N55" s="45">
        <v>1318</v>
      </c>
      <c r="O55" s="9">
        <f t="shared" ref="O55:O62" si="67">100*N55/N$68</f>
        <v>0.63023301407265375</v>
      </c>
      <c r="P55" s="1">
        <f t="shared" ref="P55:P62" si="68">N55+P54</f>
        <v>7878</v>
      </c>
      <c r="Q55" s="11">
        <f t="shared" ref="Q55:Q62" si="69">O55+Q54</f>
        <v>1.8587311327890725</v>
      </c>
      <c r="R55" s="9">
        <f t="shared" si="59"/>
        <v>0.36992159657875978</v>
      </c>
      <c r="S55" s="45">
        <v>519</v>
      </c>
      <c r="T55" s="9">
        <f t="shared" ref="T55:T62" si="70">100*S55/S$68</f>
        <v>1.5254835106695668</v>
      </c>
      <c r="U55" s="1">
        <f t="shared" ref="U55:U62" si="71">S55+U54</f>
        <v>3940</v>
      </c>
      <c r="V55" s="11">
        <f t="shared" ref="V55:V62" si="72">T55+V54</f>
        <v>6.1277686423516489</v>
      </c>
    </row>
    <row r="56" spans="1:22">
      <c r="A56" s="53" t="str">
        <f t="shared" si="60"/>
        <v xml:space="preserve"> - -10</v>
      </c>
      <c r="B56" s="11">
        <f t="shared" si="60"/>
        <v>-20.287227016801548</v>
      </c>
      <c r="C56" s="9">
        <f t="shared" si="56"/>
        <v>12.174330676476599</v>
      </c>
      <c r="D56" s="45">
        <v>59569</v>
      </c>
      <c r="E56" s="9">
        <f t="shared" si="61"/>
        <v>3.5778788834331876</v>
      </c>
      <c r="F56" s="8">
        <f t="shared" si="62"/>
        <v>78262</v>
      </c>
      <c r="G56" s="11">
        <f t="shared" si="63"/>
        <v>14.136489165564052</v>
      </c>
      <c r="H56" s="9">
        <f t="shared" si="57"/>
        <v>3.2436133251583894</v>
      </c>
      <c r="I56" s="45">
        <v>15871</v>
      </c>
      <c r="J56" s="9">
        <f t="shared" si="64"/>
        <v>5.3914041905590127</v>
      </c>
      <c r="K56" s="1">
        <f t="shared" si="65"/>
        <v>21086</v>
      </c>
      <c r="L56" s="11">
        <f t="shared" si="66"/>
        <v>6.8764155133318212</v>
      </c>
      <c r="M56" s="26">
        <f t="shared" si="58"/>
        <v>2.337420805231964</v>
      </c>
      <c r="N56" s="45">
        <v>11437</v>
      </c>
      <c r="O56" s="9">
        <f t="shared" si="67"/>
        <v>5.4688732791721852</v>
      </c>
      <c r="P56" s="1">
        <f t="shared" si="68"/>
        <v>19315</v>
      </c>
      <c r="Q56" s="11">
        <f t="shared" si="69"/>
        <v>7.327604411961258</v>
      </c>
      <c r="R56" s="9">
        <f t="shared" si="59"/>
        <v>0.63887185775597788</v>
      </c>
      <c r="S56" s="45">
        <v>3126</v>
      </c>
      <c r="T56" s="9">
        <f t="shared" si="70"/>
        <v>9.1881723590617828</v>
      </c>
      <c r="U56" s="1">
        <f t="shared" si="71"/>
        <v>7066</v>
      </c>
      <c r="V56" s="11">
        <f t="shared" si="72"/>
        <v>15.315941001413432</v>
      </c>
    </row>
    <row r="57" spans="1:22">
      <c r="A57" s="54" t="str">
        <f t="shared" si="60"/>
        <v xml:space="preserve"> - -0</v>
      </c>
      <c r="B57" s="11">
        <f t="shared" si="60"/>
        <v>-1.8058361750213625</v>
      </c>
      <c r="C57" s="9">
        <f t="shared" si="56"/>
        <v>23.697399201871473</v>
      </c>
      <c r="D57" s="45">
        <v>172209</v>
      </c>
      <c r="E57" s="9">
        <f t="shared" si="61"/>
        <v>10.343348799495473</v>
      </c>
      <c r="F57" s="8">
        <f t="shared" si="62"/>
        <v>250471</v>
      </c>
      <c r="G57" s="11">
        <f t="shared" si="63"/>
        <v>24.479837965059524</v>
      </c>
      <c r="H57" s="9">
        <f t="shared" si="57"/>
        <v>5.2115040594468143</v>
      </c>
      <c r="I57" s="45">
        <v>37872</v>
      </c>
      <c r="J57" s="9">
        <f t="shared" si="64"/>
        <v>12.865179226567383</v>
      </c>
      <c r="K57" s="1">
        <f t="shared" si="65"/>
        <v>58958</v>
      </c>
      <c r="L57" s="11">
        <f t="shared" si="66"/>
        <v>19.741594739899206</v>
      </c>
      <c r="M57" s="26">
        <f t="shared" si="58"/>
        <v>3.7803770469244529</v>
      </c>
      <c r="N57" s="45">
        <v>27472</v>
      </c>
      <c r="O57" s="9">
        <f t="shared" si="67"/>
        <v>13.136389501216952</v>
      </c>
      <c r="P57" s="1">
        <f t="shared" si="68"/>
        <v>46787</v>
      </c>
      <c r="Q57" s="11">
        <f t="shared" si="69"/>
        <v>20.463993913178211</v>
      </c>
      <c r="R57" s="9">
        <f t="shared" si="59"/>
        <v>0.62818219347736337</v>
      </c>
      <c r="S57" s="45">
        <v>4565</v>
      </c>
      <c r="T57" s="9">
        <f t="shared" si="70"/>
        <v>13.417788489800717</v>
      </c>
      <c r="U57" s="1">
        <f t="shared" si="71"/>
        <v>11631</v>
      </c>
      <c r="V57" s="11">
        <f t="shared" si="72"/>
        <v>28.733729491214149</v>
      </c>
    </row>
    <row r="58" spans="1:22">
      <c r="A58" s="54">
        <f t="shared" si="60"/>
        <v>0</v>
      </c>
      <c r="B58" s="11">
        <f t="shared" si="60"/>
        <v>0</v>
      </c>
      <c r="C58" s="9">
        <f t="shared" si="56"/>
        <v>6.1021775544388612</v>
      </c>
      <c r="D58" s="45">
        <v>3643</v>
      </c>
      <c r="E58" s="9">
        <f t="shared" si="61"/>
        <v>0.21880865504452152</v>
      </c>
      <c r="F58" s="8">
        <f t="shared" si="62"/>
        <v>254114</v>
      </c>
      <c r="G58" s="11">
        <f t="shared" si="63"/>
        <v>24.698646620104046</v>
      </c>
      <c r="H58" s="9">
        <f t="shared" si="57"/>
        <v>1.6800670016750419</v>
      </c>
      <c r="I58" s="45">
        <v>1003</v>
      </c>
      <c r="J58" s="9">
        <f t="shared" si="64"/>
        <v>0.34072071092752126</v>
      </c>
      <c r="K58" s="1">
        <f t="shared" si="65"/>
        <v>59961</v>
      </c>
      <c r="L58" s="11">
        <f t="shared" si="66"/>
        <v>20.082315450826727</v>
      </c>
      <c r="M58" s="26">
        <f t="shared" si="58"/>
        <v>0.58626465661641536</v>
      </c>
      <c r="N58" s="45">
        <v>350</v>
      </c>
      <c r="O58" s="9">
        <f t="shared" si="67"/>
        <v>0.16736081557316299</v>
      </c>
      <c r="P58" s="1">
        <f t="shared" si="68"/>
        <v>47137</v>
      </c>
      <c r="Q58" s="11">
        <f t="shared" si="69"/>
        <v>20.631354728751372</v>
      </c>
      <c r="R58" s="9">
        <f t="shared" si="59"/>
        <v>0.22948073701842547</v>
      </c>
      <c r="S58" s="45">
        <v>137</v>
      </c>
      <c r="T58" s="9">
        <f t="shared" si="70"/>
        <v>0.4026806184233731</v>
      </c>
      <c r="U58" s="1">
        <f t="shared" si="71"/>
        <v>11768</v>
      </c>
      <c r="V58" s="11">
        <f t="shared" si="72"/>
        <v>29.136410109637524</v>
      </c>
    </row>
    <row r="59" spans="1:22">
      <c r="A59" s="53" t="str">
        <f t="shared" si="60"/>
        <v xml:space="preserve"> - 2</v>
      </c>
      <c r="B59" s="11">
        <f t="shared" si="60"/>
        <v>0.82576934704811189</v>
      </c>
      <c r="C59" s="9">
        <f t="shared" si="56"/>
        <v>36.656811173589695</v>
      </c>
      <c r="D59" s="45">
        <v>404178</v>
      </c>
      <c r="E59" s="9">
        <f t="shared" si="61"/>
        <v>24.27604847065183</v>
      </c>
      <c r="F59" s="8">
        <f t="shared" si="62"/>
        <v>658292</v>
      </c>
      <c r="G59" s="11">
        <f t="shared" si="63"/>
        <v>48.974695090755873</v>
      </c>
      <c r="H59" s="9">
        <f t="shared" si="57"/>
        <v>7.0306548158897151</v>
      </c>
      <c r="I59" s="45">
        <v>77520</v>
      </c>
      <c r="J59" s="9">
        <f t="shared" si="64"/>
        <v>26.333668505584694</v>
      </c>
      <c r="K59" s="1">
        <f t="shared" si="65"/>
        <v>137481</v>
      </c>
      <c r="L59" s="11">
        <f t="shared" si="66"/>
        <v>46.415983956411424</v>
      </c>
      <c r="M59" s="26">
        <f t="shared" si="58"/>
        <v>4.2530382731725016</v>
      </c>
      <c r="N59" s="45">
        <v>46894</v>
      </c>
      <c r="O59" s="9">
        <f t="shared" si="67"/>
        <v>22.423480244251156</v>
      </c>
      <c r="P59" s="1">
        <f t="shared" si="68"/>
        <v>94031</v>
      </c>
      <c r="Q59" s="11">
        <f t="shared" si="69"/>
        <v>43.054834973002528</v>
      </c>
      <c r="R59" s="9">
        <f t="shared" si="59"/>
        <v>0.78423725739161976</v>
      </c>
      <c r="S59" s="45">
        <v>8647</v>
      </c>
      <c r="T59" s="9">
        <f t="shared" si="70"/>
        <v>25.415907354065016</v>
      </c>
      <c r="U59" s="1">
        <f t="shared" si="71"/>
        <v>20415</v>
      </c>
      <c r="V59" s="11">
        <f t="shared" si="72"/>
        <v>54.552317463702536</v>
      </c>
    </row>
    <row r="60" spans="1:22">
      <c r="A60" s="53" t="str">
        <f t="shared" si="60"/>
        <v xml:space="preserve"> - 4</v>
      </c>
      <c r="B60" s="11">
        <f t="shared" si="60"/>
        <v>2.8506549751019166</v>
      </c>
      <c r="C60" s="9">
        <f t="shared" si="56"/>
        <v>79.585642967808568</v>
      </c>
      <c r="D60" s="45">
        <v>462313</v>
      </c>
      <c r="E60" s="9">
        <f t="shared" si="61"/>
        <v>27.7677973482289</v>
      </c>
      <c r="F60" s="8">
        <f t="shared" si="62"/>
        <v>1120605</v>
      </c>
      <c r="G60" s="11">
        <f t="shared" si="63"/>
        <v>76.742492438984769</v>
      </c>
      <c r="H60" s="9">
        <f t="shared" si="57"/>
        <v>8.8650370115338273</v>
      </c>
      <c r="I60" s="45">
        <v>51497</v>
      </c>
      <c r="J60" s="9">
        <f t="shared" si="64"/>
        <v>17.493613609805148</v>
      </c>
      <c r="K60" s="1">
        <f t="shared" si="65"/>
        <v>188978</v>
      </c>
      <c r="L60" s="11">
        <f t="shared" si="66"/>
        <v>63.909597566216576</v>
      </c>
      <c r="M60" s="26">
        <f t="shared" si="58"/>
        <v>6.591840247891203</v>
      </c>
      <c r="N60" s="45">
        <v>38292</v>
      </c>
      <c r="O60" s="9">
        <f t="shared" si="67"/>
        <v>18.310229571221591</v>
      </c>
      <c r="P60" s="1">
        <f t="shared" si="68"/>
        <v>132323</v>
      </c>
      <c r="Q60" s="11">
        <f t="shared" si="69"/>
        <v>61.365064544224118</v>
      </c>
      <c r="R60" s="9">
        <f t="shared" si="59"/>
        <v>0.85608538474780516</v>
      </c>
      <c r="S60" s="45">
        <v>4973</v>
      </c>
      <c r="T60" s="9">
        <f t="shared" si="70"/>
        <v>14.617012521309741</v>
      </c>
      <c r="U60" s="1">
        <f t="shared" si="71"/>
        <v>25388</v>
      </c>
      <c r="V60" s="11">
        <f t="shared" si="72"/>
        <v>69.169329985012283</v>
      </c>
    </row>
    <row r="61" spans="1:22">
      <c r="A61" s="53" t="str">
        <f t="shared" si="60"/>
        <v xml:space="preserve"> - 7</v>
      </c>
      <c r="B61" s="11">
        <f t="shared" si="60"/>
        <v>5.1003227164304761</v>
      </c>
      <c r="C61" s="9">
        <f t="shared" si="56"/>
        <v>49.671523876404493</v>
      </c>
      <c r="D61" s="45">
        <v>282929</v>
      </c>
      <c r="E61" s="9">
        <f t="shared" si="61"/>
        <v>16.993498205624878</v>
      </c>
      <c r="F61" s="8">
        <f t="shared" si="62"/>
        <v>1403534</v>
      </c>
      <c r="G61" s="11">
        <f t="shared" si="63"/>
        <v>93.735990644609643</v>
      </c>
      <c r="H61" s="9">
        <f t="shared" si="57"/>
        <v>7.3198735955056176</v>
      </c>
      <c r="I61" s="45">
        <v>41694</v>
      </c>
      <c r="J61" s="9">
        <f t="shared" si="64"/>
        <v>14.163518765116722</v>
      </c>
      <c r="K61" s="1">
        <f t="shared" si="65"/>
        <v>230672</v>
      </c>
      <c r="L61" s="11">
        <f t="shared" si="66"/>
        <v>78.073116331333296</v>
      </c>
      <c r="M61" s="26">
        <f t="shared" si="58"/>
        <v>4.6190308988764048</v>
      </c>
      <c r="N61" s="45">
        <v>26310</v>
      </c>
      <c r="O61" s="9">
        <f t="shared" si="67"/>
        <v>12.580751593514051</v>
      </c>
      <c r="P61" s="1">
        <f t="shared" si="68"/>
        <v>158633</v>
      </c>
      <c r="Q61" s="11">
        <f t="shared" si="69"/>
        <v>73.945816137738177</v>
      </c>
      <c r="R61" s="9">
        <f t="shared" si="59"/>
        <v>0.42503511235955055</v>
      </c>
      <c r="S61" s="45">
        <v>2421</v>
      </c>
      <c r="T61" s="9">
        <f t="shared" si="70"/>
        <v>7.1159837752042794</v>
      </c>
      <c r="U61" s="1">
        <f t="shared" si="71"/>
        <v>27809</v>
      </c>
      <c r="V61" s="11">
        <f t="shared" si="72"/>
        <v>76.285313760216567</v>
      </c>
    </row>
    <row r="62" spans="1:22">
      <c r="A62" s="54" t="str">
        <f t="shared" si="60"/>
        <v xml:space="preserve"> - 10</v>
      </c>
      <c r="B62" s="11">
        <f t="shared" si="60"/>
        <v>8.6355837485655336</v>
      </c>
      <c r="C62" s="9">
        <f t="shared" si="56"/>
        <v>32.43751571536334</v>
      </c>
      <c r="D62" s="45">
        <v>129004</v>
      </c>
      <c r="E62" s="9">
        <f t="shared" si="61"/>
        <v>7.7483370121777257</v>
      </c>
      <c r="F62" s="8">
        <f t="shared" si="62"/>
        <v>1532538</v>
      </c>
      <c r="G62" s="11">
        <f t="shared" si="63"/>
        <v>101.48432765678737</v>
      </c>
      <c r="H62" s="9">
        <f t="shared" si="57"/>
        <v>6.1840583354287153</v>
      </c>
      <c r="I62" s="45">
        <v>24594</v>
      </c>
      <c r="J62" s="9">
        <f t="shared" si="64"/>
        <v>8.3546213006495087</v>
      </c>
      <c r="K62" s="1">
        <f t="shared" si="65"/>
        <v>255266</v>
      </c>
      <c r="L62" s="11">
        <f t="shared" si="66"/>
        <v>86.427737631982808</v>
      </c>
      <c r="M62" s="26">
        <f t="shared" si="58"/>
        <v>3.9650490319336185</v>
      </c>
      <c r="N62" s="45">
        <v>15769</v>
      </c>
      <c r="O62" s="9">
        <f t="shared" si="67"/>
        <v>7.5403220022091624</v>
      </c>
      <c r="P62" s="1">
        <f t="shared" si="68"/>
        <v>174402</v>
      </c>
      <c r="Q62" s="11">
        <f t="shared" si="69"/>
        <v>81.486138139947343</v>
      </c>
      <c r="R62" s="9">
        <f t="shared" si="59"/>
        <v>0.49031933618305257</v>
      </c>
      <c r="S62" s="45">
        <v>1950</v>
      </c>
      <c r="T62" s="9">
        <f t="shared" si="70"/>
        <v>5.7315854447122447</v>
      </c>
      <c r="U62" s="1">
        <f t="shared" si="71"/>
        <v>29759</v>
      </c>
      <c r="V62" s="11">
        <f t="shared" si="72"/>
        <v>82.016899204928819</v>
      </c>
    </row>
    <row r="63" spans="1:22">
      <c r="A63" s="54" t="str">
        <f t="shared" ref="A63:B66" si="73">A15</f>
        <v xml:space="preserve"> - 15</v>
      </c>
      <c r="B63" s="11">
        <f t="shared" si="73"/>
        <v>12.531319476303066</v>
      </c>
      <c r="C63" s="9">
        <f t="shared" si="56"/>
        <v>19.251101321585903</v>
      </c>
      <c r="D63" s="45">
        <v>83030</v>
      </c>
      <c r="E63" s="9">
        <f>100*D63/D$68</f>
        <v>4.9870114269411534</v>
      </c>
      <c r="F63" s="8">
        <f t="shared" ref="F63:G67" si="74">D63+F62</f>
        <v>1615568</v>
      </c>
      <c r="G63" s="11">
        <f t="shared" si="74"/>
        <v>106.47133908372852</v>
      </c>
      <c r="H63" s="9">
        <f t="shared" si="57"/>
        <v>4.4820310688615814</v>
      </c>
      <c r="I63" s="45">
        <v>19331</v>
      </c>
      <c r="J63" s="9">
        <f>100*I63/I$68</f>
        <v>6.5667717476968228</v>
      </c>
      <c r="K63" s="1">
        <f t="shared" ref="K63:L67" si="75">I63+K62</f>
        <v>274597</v>
      </c>
      <c r="L63" s="11">
        <f t="shared" si="75"/>
        <v>92.994509379679627</v>
      </c>
      <c r="M63" s="26">
        <f t="shared" si="58"/>
        <v>4.2295386042198002</v>
      </c>
      <c r="N63" s="45">
        <v>18242</v>
      </c>
      <c r="O63" s="9">
        <f>100*N63/N$68</f>
        <v>8.7228457076732546</v>
      </c>
      <c r="P63" s="1">
        <f t="shared" ref="P63:Q67" si="76">N63+P62</f>
        <v>192644</v>
      </c>
      <c r="Q63" s="11">
        <f t="shared" si="76"/>
        <v>90.208983847620601</v>
      </c>
      <c r="R63" s="9">
        <f t="shared" si="59"/>
        <v>0.41850220264317178</v>
      </c>
      <c r="S63" s="45">
        <v>1805</v>
      </c>
      <c r="T63" s="9">
        <f>100*S63/S$68</f>
        <v>5.3053906295926163</v>
      </c>
      <c r="U63" s="1">
        <f t="shared" ref="U63:V67" si="77">S63+U62</f>
        <v>31564</v>
      </c>
      <c r="V63" s="11">
        <f t="shared" si="77"/>
        <v>87.322289834521442</v>
      </c>
    </row>
    <row r="64" spans="1:22">
      <c r="A64" s="54" t="str">
        <f t="shared" si="73"/>
        <v xml:space="preserve"> - 20</v>
      </c>
      <c r="B64" s="11">
        <f t="shared" si="73"/>
        <v>17.457025982708412</v>
      </c>
      <c r="C64" s="9">
        <f t="shared" si="56"/>
        <v>9.4567642956764288</v>
      </c>
      <c r="D64" s="45">
        <v>27122</v>
      </c>
      <c r="E64" s="9">
        <f>100*D64/D$68</f>
        <v>1.629022328333108</v>
      </c>
      <c r="F64" s="8">
        <f t="shared" si="74"/>
        <v>1642690</v>
      </c>
      <c r="G64" s="11">
        <f t="shared" si="74"/>
        <v>108.10036141206163</v>
      </c>
      <c r="H64" s="9">
        <f t="shared" si="57"/>
        <v>2.3964435146443517</v>
      </c>
      <c r="I64" s="45">
        <v>6873</v>
      </c>
      <c r="J64" s="9">
        <f>100*I64/I$68</f>
        <v>2.3347691387884884</v>
      </c>
      <c r="K64" s="1">
        <f t="shared" si="75"/>
        <v>281470</v>
      </c>
      <c r="L64" s="11">
        <f t="shared" si="75"/>
        <v>95.329278518468115</v>
      </c>
      <c r="M64" s="26">
        <f t="shared" si="58"/>
        <v>2.4117852161785218</v>
      </c>
      <c r="N64" s="45">
        <v>6917</v>
      </c>
      <c r="O64" s="9">
        <f>100*N64/N$68</f>
        <v>3.3075278894844811</v>
      </c>
      <c r="P64" s="1">
        <f t="shared" si="76"/>
        <v>199561</v>
      </c>
      <c r="Q64" s="11">
        <f t="shared" si="76"/>
        <v>93.516511737105077</v>
      </c>
      <c r="R64" s="9">
        <f t="shared" si="59"/>
        <v>0.28974895397489542</v>
      </c>
      <c r="S64" s="45">
        <v>831</v>
      </c>
      <c r="T64" s="9">
        <f>100*S64/S$68</f>
        <v>2.4425371818235257</v>
      </c>
      <c r="U64" s="1">
        <f t="shared" si="77"/>
        <v>32395</v>
      </c>
      <c r="V64" s="11">
        <f t="shared" si="77"/>
        <v>89.764827016344967</v>
      </c>
    </row>
    <row r="65" spans="1:22">
      <c r="A65" s="54" t="str">
        <f t="shared" si="73"/>
        <v xml:space="preserve"> - 50</v>
      </c>
      <c r="B65" s="11">
        <f t="shared" si="73"/>
        <v>29.603580562659847</v>
      </c>
      <c r="C65" s="9">
        <f t="shared" si="56"/>
        <v>2.7967381974248928</v>
      </c>
      <c r="D65" s="45">
        <v>16291</v>
      </c>
      <c r="E65" s="9">
        <f>100*D65/D$68</f>
        <v>0.97848251422736765</v>
      </c>
      <c r="F65" s="8">
        <f t="shared" si="74"/>
        <v>1658981</v>
      </c>
      <c r="G65" s="11">
        <f t="shared" si="74"/>
        <v>109.078843926289</v>
      </c>
      <c r="H65" s="9">
        <f t="shared" si="57"/>
        <v>1.0037768240343348</v>
      </c>
      <c r="I65" s="45">
        <v>5847</v>
      </c>
      <c r="J65" s="9">
        <f>100*I65/I$68</f>
        <v>1.9862352909204555</v>
      </c>
      <c r="K65" s="1">
        <f t="shared" si="75"/>
        <v>287317</v>
      </c>
      <c r="L65" s="11">
        <f t="shared" si="75"/>
        <v>97.315513809388577</v>
      </c>
      <c r="M65" s="26">
        <f t="shared" si="58"/>
        <v>1.0939055793991417</v>
      </c>
      <c r="N65" s="45">
        <v>6372</v>
      </c>
      <c r="O65" s="9">
        <f>100*N65/N$68</f>
        <v>3.0469231909491272</v>
      </c>
      <c r="P65" s="1">
        <f t="shared" si="76"/>
        <v>205933</v>
      </c>
      <c r="Q65" s="11">
        <f t="shared" si="76"/>
        <v>96.563434928054207</v>
      </c>
      <c r="R65" s="9">
        <f t="shared" si="59"/>
        <v>0.24291845493562231</v>
      </c>
      <c r="S65" s="45">
        <v>1415</v>
      </c>
      <c r="T65" s="9">
        <f>100*S65/S$68</f>
        <v>4.1590735406501675</v>
      </c>
      <c r="U65" s="1">
        <f t="shared" si="77"/>
        <v>33810</v>
      </c>
      <c r="V65" s="11">
        <f t="shared" si="77"/>
        <v>93.923900556995136</v>
      </c>
    </row>
    <row r="66" spans="1:22">
      <c r="A66" s="54" t="str">
        <f t="shared" si="73"/>
        <v xml:space="preserve"> - 70</v>
      </c>
      <c r="B66" s="11">
        <f t="shared" si="73"/>
        <v>60.840336134453779</v>
      </c>
      <c r="C66" s="9">
        <f t="shared" si="56"/>
        <v>29.015706806282722</v>
      </c>
      <c r="D66" s="45">
        <v>5542</v>
      </c>
      <c r="E66" s="9">
        <f>100*D66/D$68</f>
        <v>0.33286784690001053</v>
      </c>
      <c r="F66" s="8">
        <f t="shared" si="74"/>
        <v>1664523</v>
      </c>
      <c r="G66" s="11">
        <f t="shared" si="74"/>
        <v>109.41171177318901</v>
      </c>
      <c r="H66" s="9">
        <f t="shared" si="57"/>
        <v>35.602094240837694</v>
      </c>
      <c r="I66" s="45">
        <v>6800</v>
      </c>
      <c r="J66" s="9">
        <f>100*I66/I$68</f>
        <v>2.3099709215425173</v>
      </c>
      <c r="K66" s="1">
        <f t="shared" si="75"/>
        <v>294117</v>
      </c>
      <c r="L66" s="11">
        <f t="shared" si="75"/>
        <v>99.625484730931092</v>
      </c>
      <c r="M66" s="26">
        <f t="shared" si="58"/>
        <v>16.162303664921467</v>
      </c>
      <c r="N66" s="45">
        <v>3087</v>
      </c>
      <c r="O66" s="9">
        <f>100*N66/N$68</f>
        <v>1.4761223933552974</v>
      </c>
      <c r="P66" s="1">
        <f t="shared" si="76"/>
        <v>209020</v>
      </c>
      <c r="Q66" s="11">
        <f t="shared" si="76"/>
        <v>98.039557321409504</v>
      </c>
      <c r="R66" s="9">
        <f t="shared" si="59"/>
        <v>0.88481675392670156</v>
      </c>
      <c r="S66" s="45">
        <v>169</v>
      </c>
      <c r="T66" s="9">
        <f>100*S66/S$68</f>
        <v>0.49673740520839454</v>
      </c>
      <c r="U66" s="1">
        <f t="shared" si="77"/>
        <v>33979</v>
      </c>
      <c r="V66" s="11">
        <f t="shared" si="77"/>
        <v>94.420637962203529</v>
      </c>
    </row>
    <row r="67" spans="1:22" ht="13.5" thickBot="1">
      <c r="A67" s="63" t="str">
        <f>A19</f>
        <v xml:space="preserve"> - 100</v>
      </c>
      <c r="B67" s="17">
        <f>B19</f>
        <v>93.183300717547297</v>
      </c>
      <c r="C67" s="8">
        <f t="shared" si="56"/>
        <v>0.89932885906040272</v>
      </c>
      <c r="D67" s="45">
        <v>402</v>
      </c>
      <c r="E67" s="9">
        <f>100*D67/D$68</f>
        <v>2.4145231767196719E-2</v>
      </c>
      <c r="F67" s="8">
        <f t="shared" si="74"/>
        <v>1664925</v>
      </c>
      <c r="G67" s="11">
        <f t="shared" si="74"/>
        <v>109.4358570049562</v>
      </c>
      <c r="H67" s="9">
        <f t="shared" si="57"/>
        <v>0.57941834451901564</v>
      </c>
      <c r="I67" s="45">
        <v>259</v>
      </c>
      <c r="J67" s="9">
        <f>100*I67/I$68</f>
        <v>8.7982715982281162E-2</v>
      </c>
      <c r="K67" s="1">
        <f t="shared" si="75"/>
        <v>294376</v>
      </c>
      <c r="L67" s="11">
        <f t="shared" si="75"/>
        <v>99.71346744691337</v>
      </c>
      <c r="M67" s="26">
        <f t="shared" si="58"/>
        <v>0.24384787472035793</v>
      </c>
      <c r="N67" s="45">
        <v>109</v>
      </c>
      <c r="O67" s="9">
        <f>100*N67/N$68</f>
        <v>5.2120939707070754E-2</v>
      </c>
      <c r="P67" s="1">
        <f t="shared" si="76"/>
        <v>209129</v>
      </c>
      <c r="Q67" s="11">
        <f t="shared" si="76"/>
        <v>98.09167826111657</v>
      </c>
      <c r="R67" s="9">
        <f t="shared" si="59"/>
        <v>9.6196868008948541E-2</v>
      </c>
      <c r="S67" s="45">
        <v>43</v>
      </c>
      <c r="T67" s="9">
        <f>100*S67/S$68</f>
        <v>0.12638880724237259</v>
      </c>
      <c r="U67" s="1">
        <f t="shared" si="77"/>
        <v>34022</v>
      </c>
      <c r="V67" s="11">
        <f t="shared" si="77"/>
        <v>94.547026769445907</v>
      </c>
    </row>
    <row r="68" spans="1:22" ht="13.5" thickBot="1">
      <c r="A68" s="44" t="s">
        <v>1</v>
      </c>
      <c r="B68" s="17">
        <f>B20</f>
        <v>3.4610699265869713</v>
      </c>
      <c r="C68" s="12">
        <f t="shared" si="56"/>
        <v>23.061500103885312</v>
      </c>
      <c r="D68" s="28">
        <f>SUM(D52:D67)</f>
        <v>1664925</v>
      </c>
      <c r="E68" s="12">
        <f>SUM(E52:E67)</f>
        <v>109.4358570049562</v>
      </c>
      <c r="F68" s="4"/>
      <c r="G68" s="23"/>
      <c r="H68" s="12">
        <f t="shared" si="57"/>
        <v>4.07751229309509</v>
      </c>
      <c r="I68" s="28">
        <f>SUM(I52:I67)</f>
        <v>294376</v>
      </c>
      <c r="J68" s="12">
        <f>SUM(J52:J67)</f>
        <v>99.71346744691337</v>
      </c>
      <c r="K68" s="4"/>
      <c r="L68" s="12"/>
      <c r="M68" s="22">
        <f t="shared" si="58"/>
        <v>2.8967241498718748</v>
      </c>
      <c r="N68" s="28">
        <f>SUM(N52:N67)</f>
        <v>209129</v>
      </c>
      <c r="O68" s="12">
        <f>SUM(O52:O67)</f>
        <v>98.09167826111657</v>
      </c>
      <c r="P68" s="4"/>
      <c r="Q68" s="23"/>
      <c r="R68" s="22">
        <f t="shared" si="59"/>
        <v>0.47125147170856707</v>
      </c>
      <c r="S68" s="28">
        <f>SUM(S52:S67)</f>
        <v>34022</v>
      </c>
      <c r="T68" s="12">
        <f>SUM(T52:T67)</f>
        <v>94.547026769445907</v>
      </c>
      <c r="U68" s="4"/>
      <c r="V68" s="23"/>
    </row>
    <row r="69" spans="1:22">
      <c r="A69" s="1"/>
      <c r="B69" s="9"/>
      <c r="C69" s="9"/>
      <c r="D69" s="1"/>
      <c r="E69" s="1"/>
      <c r="F69" s="1"/>
      <c r="G69" s="1"/>
      <c r="H69" s="1"/>
      <c r="I69" s="8"/>
      <c r="J69" s="9"/>
      <c r="K69" s="1"/>
      <c r="L69" s="1"/>
      <c r="M69" s="1"/>
      <c r="N69" s="8"/>
      <c r="O69" s="9"/>
      <c r="P69" s="1"/>
      <c r="Q69" s="9"/>
      <c r="R69" s="9"/>
      <c r="S69" s="8"/>
      <c r="T69" s="9"/>
      <c r="U69" s="1"/>
      <c r="V69" s="9"/>
    </row>
    <row r="70" spans="1:22" ht="13.5" thickBot="1">
      <c r="A70" s="1" t="str">
        <f>A1</f>
        <v>Frekvenčná tabuľka: Ziskovosť (SR, rok 2007, v hal. zisku/1 Sk výnosov; v mil. Sk)</v>
      </c>
      <c r="B70" s="9"/>
      <c r="C70" s="9"/>
      <c r="D70" s="1"/>
      <c r="E70" s="1"/>
      <c r="F70" s="1"/>
      <c r="G70" s="1"/>
      <c r="H70" s="1"/>
      <c r="I70" s="8"/>
      <c r="J70" s="9"/>
      <c r="K70" s="1"/>
      <c r="L70" s="1"/>
      <c r="M70" s="1"/>
      <c r="N70" s="8"/>
      <c r="O70" s="9"/>
      <c r="P70" s="1"/>
      <c r="Q70" s="9"/>
      <c r="R70" s="9"/>
      <c r="S70" s="8"/>
      <c r="T70" s="9"/>
      <c r="U70" s="1"/>
      <c r="V70" s="9"/>
    </row>
    <row r="71" spans="1:22" ht="13.5" thickBot="1">
      <c r="A71" s="6" t="s">
        <v>0</v>
      </c>
      <c r="B71" s="20" t="s">
        <v>2</v>
      </c>
      <c r="C71" s="15" t="s">
        <v>32</v>
      </c>
      <c r="D71" s="2" t="s">
        <v>58</v>
      </c>
      <c r="E71" s="3" t="s">
        <v>108</v>
      </c>
      <c r="F71" s="15" t="s">
        <v>33</v>
      </c>
      <c r="G71" s="2" t="s">
        <v>34</v>
      </c>
      <c r="H71" s="2" t="s">
        <v>35</v>
      </c>
      <c r="I71" s="59" t="s">
        <v>73</v>
      </c>
      <c r="J71" s="59" t="s">
        <v>86</v>
      </c>
      <c r="K71" s="3" t="s">
        <v>60</v>
      </c>
      <c r="L71" s="15" t="s">
        <v>62</v>
      </c>
      <c r="M71" s="2" t="s">
        <v>109</v>
      </c>
      <c r="N71" s="2" t="s">
        <v>110</v>
      </c>
      <c r="O71" s="52" t="s">
        <v>121</v>
      </c>
      <c r="P71" s="49" t="s">
        <v>122</v>
      </c>
    </row>
    <row r="72" spans="1:22">
      <c r="A72" s="56" t="str">
        <f>A4</f>
        <v>VYN&lt;0</v>
      </c>
      <c r="B72" s="74" t="str">
        <f>B4</f>
        <v>x</v>
      </c>
      <c r="C72" s="18">
        <f t="shared" ref="C72:C88" si="78">100*S4/D23</f>
        <v>-39.773608858170533</v>
      </c>
      <c r="D72" s="26">
        <f t="shared" ref="D72:D88" si="79">I4/I52</f>
        <v>-2.9493670886075951</v>
      </c>
      <c r="E72" s="26">
        <f t="shared" ref="E72:E88" si="80">N4/I23</f>
        <v>-5.6573557424857979E-2</v>
      </c>
      <c r="F72" s="64" t="s">
        <v>64</v>
      </c>
      <c r="G72" s="65" t="s">
        <v>64</v>
      </c>
      <c r="H72" s="66" t="s">
        <v>64</v>
      </c>
      <c r="I72" s="66" t="s">
        <v>64</v>
      </c>
      <c r="J72" s="65" t="s">
        <v>64</v>
      </c>
      <c r="K72" s="67" t="s">
        <v>64</v>
      </c>
      <c r="L72" s="61">
        <f t="shared" ref="L72:L88" si="81">1000*I52/D23</f>
        <v>66.859440016926442</v>
      </c>
      <c r="M72" s="62">
        <f t="shared" ref="M72:M78" si="82">1000*(I23)/D23</f>
        <v>4183.7224063756257</v>
      </c>
      <c r="N72" s="9">
        <f t="shared" ref="N72:N88" si="83">I23/I52</f>
        <v>62.574894514767934</v>
      </c>
      <c r="O72" s="11">
        <f t="shared" ref="O72:O88" si="84">100*N23/I23</f>
        <v>68.933429982636838</v>
      </c>
      <c r="P72" s="50">
        <f t="shared" ref="P72:P88" si="85">100*N23/S23</f>
        <v>88.847365562194454</v>
      </c>
    </row>
    <row r="73" spans="1:22">
      <c r="A73" s="55" t="str">
        <f t="shared" ref="A73:B82" si="86">A5</f>
        <v>VYN=0</v>
      </c>
      <c r="B73" s="74" t="str">
        <f t="shared" si="86"/>
        <v>x</v>
      </c>
      <c r="C73" s="18">
        <f t="shared" si="78"/>
        <v>-1.0251878038002651</v>
      </c>
      <c r="D73" s="26">
        <f t="shared" si="79"/>
        <v>-1</v>
      </c>
      <c r="E73" s="26">
        <f t="shared" si="80"/>
        <v>0</v>
      </c>
      <c r="F73" s="64" t="s">
        <v>64</v>
      </c>
      <c r="G73" s="65" t="s">
        <v>64</v>
      </c>
      <c r="H73" s="66" t="s">
        <v>64</v>
      </c>
      <c r="I73" s="66" t="s">
        <v>64</v>
      </c>
      <c r="J73" s="65" t="s">
        <v>64</v>
      </c>
      <c r="K73" s="67" t="s">
        <v>64</v>
      </c>
      <c r="L73" s="61">
        <f t="shared" si="81"/>
        <v>8.8378258948298719E-2</v>
      </c>
      <c r="M73" s="62">
        <f t="shared" si="82"/>
        <v>1686.5223155103845</v>
      </c>
      <c r="N73" s="9">
        <f t="shared" si="83"/>
        <v>19083</v>
      </c>
      <c r="O73" s="11">
        <f t="shared" si="84"/>
        <v>18.754912749567676</v>
      </c>
      <c r="P73" s="50">
        <f t="shared" si="85"/>
        <v>88.435878428465529</v>
      </c>
    </row>
    <row r="74" spans="1:22">
      <c r="A74" s="55" t="str">
        <f t="shared" si="86"/>
        <v xml:space="preserve"> - -100</v>
      </c>
      <c r="B74" s="14">
        <f t="shared" si="86"/>
        <v>-291.16048215551876</v>
      </c>
      <c r="C74" s="18">
        <f t="shared" si="78"/>
        <v>-252.49026439844229</v>
      </c>
      <c r="D74" s="26">
        <f t="shared" si="79"/>
        <v>-0.43434343434343436</v>
      </c>
      <c r="E74" s="26">
        <f t="shared" si="80"/>
        <v>5.4733383353600167E-2</v>
      </c>
      <c r="F74" s="10">
        <f t="shared" ref="F74:F88" si="87">100*S6/N6</f>
        <v>-291.16048215551876</v>
      </c>
      <c r="G74" s="9">
        <f t="shared" ref="G74:G88" si="88">100*I6/N6</f>
        <v>-18.293547624675018</v>
      </c>
      <c r="H74" s="26">
        <f t="shared" ref="H74:H88" si="89">100*I54/N6</f>
        <v>42.117702670763414</v>
      </c>
      <c r="I74" s="26">
        <f t="shared" ref="I74:I88" si="90">100*N54/N6</f>
        <v>99.598203734341766</v>
      </c>
      <c r="J74" s="9">
        <f t="shared" ref="J74:J88" si="91">100*S54/N6</f>
        <v>58.307728669345309</v>
      </c>
      <c r="K74" s="11">
        <f t="shared" ref="K74:K88" si="92">100*D54/N6</f>
        <v>168.28173008744977</v>
      </c>
      <c r="L74" s="61">
        <f t="shared" si="81"/>
        <v>365.23877843820458</v>
      </c>
      <c r="M74" s="62">
        <f t="shared" si="82"/>
        <v>15843.820455011273</v>
      </c>
      <c r="N74" s="9">
        <f t="shared" si="83"/>
        <v>43.379349046015712</v>
      </c>
      <c r="O74" s="11">
        <f t="shared" si="84"/>
        <v>69.198727070450957</v>
      </c>
      <c r="P74" s="50">
        <f t="shared" si="85"/>
        <v>82.563398107703463</v>
      </c>
    </row>
    <row r="75" spans="1:22">
      <c r="A75" s="55" t="str">
        <f t="shared" si="86"/>
        <v xml:space="preserve"> - -50</v>
      </c>
      <c r="B75" s="14">
        <f t="shared" si="86"/>
        <v>-65.888650963597428</v>
      </c>
      <c r="C75" s="18">
        <f t="shared" si="78"/>
        <v>-59.620228637860883</v>
      </c>
      <c r="D75" s="26">
        <f t="shared" si="79"/>
        <v>7.8125E-3</v>
      </c>
      <c r="E75" s="26">
        <f t="shared" si="80"/>
        <v>0.15960900919375234</v>
      </c>
      <c r="F75" s="10">
        <f t="shared" si="87"/>
        <v>-65.888650963597428</v>
      </c>
      <c r="G75" s="9">
        <f t="shared" si="88"/>
        <v>0.2569593147751606</v>
      </c>
      <c r="H75" s="26">
        <f t="shared" si="89"/>
        <v>32.890792291220556</v>
      </c>
      <c r="I75" s="26">
        <f t="shared" si="90"/>
        <v>28.222698072805141</v>
      </c>
      <c r="J75" s="9">
        <f t="shared" si="91"/>
        <v>11.113490364025695</v>
      </c>
      <c r="K75" s="11">
        <f t="shared" si="92"/>
        <v>95.417558886509639</v>
      </c>
      <c r="L75" s="61">
        <f t="shared" si="81"/>
        <v>297.61674094167796</v>
      </c>
      <c r="M75" s="62">
        <f t="shared" si="82"/>
        <v>5669.2501453206742</v>
      </c>
      <c r="N75" s="9">
        <f t="shared" si="83"/>
        <v>19.048828125</v>
      </c>
      <c r="O75" s="11">
        <f t="shared" si="84"/>
        <v>64.024744523052732</v>
      </c>
      <c r="P75" s="50">
        <f t="shared" si="85"/>
        <v>81.871421703596866</v>
      </c>
    </row>
    <row r="76" spans="1:22">
      <c r="A76" s="55" t="str">
        <f t="shared" si="86"/>
        <v xml:space="preserve"> - -10</v>
      </c>
      <c r="B76" s="14">
        <f t="shared" si="86"/>
        <v>-20.287227016801548</v>
      </c>
      <c r="C76" s="18">
        <f t="shared" si="78"/>
        <v>-39.767416346681294</v>
      </c>
      <c r="D76" s="26">
        <f t="shared" si="79"/>
        <v>0.78274840904794907</v>
      </c>
      <c r="E76" s="26">
        <f t="shared" si="80"/>
        <v>0.51514225415460557</v>
      </c>
      <c r="F76" s="10">
        <f t="shared" si="87"/>
        <v>-20.287227016801548</v>
      </c>
      <c r="G76" s="9">
        <f t="shared" si="88"/>
        <v>13.905772524262064</v>
      </c>
      <c r="H76" s="26">
        <f t="shared" si="89"/>
        <v>17.765315602717799</v>
      </c>
      <c r="I76" s="26">
        <f t="shared" si="90"/>
        <v>12.802086481525013</v>
      </c>
      <c r="J76" s="9">
        <f t="shared" si="91"/>
        <v>3.4991101111521541</v>
      </c>
      <c r="K76" s="11">
        <f t="shared" si="92"/>
        <v>66.678979594121131</v>
      </c>
      <c r="L76" s="61">
        <f t="shared" si="81"/>
        <v>348.23916620954469</v>
      </c>
      <c r="M76" s="62">
        <f t="shared" si="82"/>
        <v>3805.2002194185407</v>
      </c>
      <c r="N76" s="9">
        <f t="shared" si="83"/>
        <v>10.92697372566316</v>
      </c>
      <c r="O76" s="11">
        <f t="shared" si="84"/>
        <v>67.696140051435222</v>
      </c>
      <c r="P76" s="50">
        <f t="shared" si="85"/>
        <v>69.492127382502659</v>
      </c>
    </row>
    <row r="77" spans="1:22">
      <c r="A77" s="56" t="str">
        <f t="shared" si="86"/>
        <v xml:space="preserve"> - -0</v>
      </c>
      <c r="B77" s="14">
        <f t="shared" si="86"/>
        <v>-1.8058361750213625</v>
      </c>
      <c r="C77" s="18">
        <f t="shared" si="78"/>
        <v>-5.2724845672715404</v>
      </c>
      <c r="D77" s="26">
        <f t="shared" si="79"/>
        <v>0.97240705534431771</v>
      </c>
      <c r="E77" s="26">
        <f t="shared" si="80"/>
        <v>1.1716260628530661</v>
      </c>
      <c r="F77" s="10">
        <f t="shared" si="87"/>
        <v>-1.8058361750213625</v>
      </c>
      <c r="G77" s="9">
        <f t="shared" si="88"/>
        <v>7.3525183877846017</v>
      </c>
      <c r="H77" s="26">
        <f t="shared" si="89"/>
        <v>7.5611528601889493</v>
      </c>
      <c r="I77" s="26">
        <f t="shared" si="90"/>
        <v>5.4847906467868297</v>
      </c>
      <c r="J77" s="9">
        <f t="shared" si="91"/>
        <v>0.9114032215558342</v>
      </c>
      <c r="K77" s="11">
        <f t="shared" si="92"/>
        <v>34.381563500746694</v>
      </c>
      <c r="L77" s="61">
        <f t="shared" si="81"/>
        <v>220.7623388963049</v>
      </c>
      <c r="M77" s="62">
        <f t="shared" si="82"/>
        <v>2491.999463716329</v>
      </c>
      <c r="N77" s="9">
        <f t="shared" si="83"/>
        <v>11.288154837346852</v>
      </c>
      <c r="O77" s="11">
        <f t="shared" si="84"/>
        <v>67.676167530204324</v>
      </c>
      <c r="P77" s="50">
        <f t="shared" si="85"/>
        <v>79.086289420955808</v>
      </c>
    </row>
    <row r="78" spans="1:22">
      <c r="A78" s="56">
        <f t="shared" si="86"/>
        <v>0</v>
      </c>
      <c r="B78" s="14">
        <f t="shared" si="86"/>
        <v>0</v>
      </c>
      <c r="C78" s="18">
        <f t="shared" si="78"/>
        <v>0</v>
      </c>
      <c r="D78" s="26">
        <f t="shared" si="79"/>
        <v>1.918245264207378</v>
      </c>
      <c r="E78" s="26">
        <f t="shared" si="80"/>
        <v>1.6253891050583658</v>
      </c>
      <c r="F78" s="10">
        <f t="shared" si="87"/>
        <v>0</v>
      </c>
      <c r="G78" s="9">
        <f t="shared" si="88"/>
        <v>11.514752528577413</v>
      </c>
      <c r="H78" s="26">
        <f t="shared" si="89"/>
        <v>6.002753007361302</v>
      </c>
      <c r="I78" s="26">
        <f t="shared" si="90"/>
        <v>2.0946795140343526</v>
      </c>
      <c r="J78" s="9">
        <f t="shared" si="91"/>
        <v>0.81991740977916094</v>
      </c>
      <c r="K78" s="11">
        <f t="shared" si="92"/>
        <v>21.802621341791848</v>
      </c>
      <c r="L78" s="61">
        <f t="shared" si="81"/>
        <v>378.49056603773585</v>
      </c>
      <c r="M78" s="62">
        <f t="shared" si="82"/>
        <v>3879.2452830188681</v>
      </c>
      <c r="N78" s="9">
        <f t="shared" si="83"/>
        <v>10.24925224327019</v>
      </c>
      <c r="O78" s="11">
        <f t="shared" si="84"/>
        <v>62.665369649805449</v>
      </c>
      <c r="P78" s="50">
        <f t="shared" si="85"/>
        <v>83.814728077023162</v>
      </c>
    </row>
    <row r="79" spans="1:22">
      <c r="A79" s="55" t="str">
        <f t="shared" si="86"/>
        <v xml:space="preserve"> - 2</v>
      </c>
      <c r="B79" s="14">
        <f t="shared" si="86"/>
        <v>0.82576934704811189</v>
      </c>
      <c r="C79" s="18">
        <f t="shared" si="78"/>
        <v>4.6527980667812203</v>
      </c>
      <c r="D79" s="26">
        <f t="shared" si="79"/>
        <v>1.545497936016512</v>
      </c>
      <c r="E79" s="26">
        <f t="shared" si="80"/>
        <v>1.8154705776297126</v>
      </c>
      <c r="F79" s="10">
        <f t="shared" si="87"/>
        <v>0.82576934704811189</v>
      </c>
      <c r="G79" s="9">
        <f t="shared" si="88"/>
        <v>10.529262256470108</v>
      </c>
      <c r="H79" s="26">
        <f t="shared" si="89"/>
        <v>6.8128607687494291</v>
      </c>
      <c r="I79" s="26">
        <f t="shared" si="90"/>
        <v>4.1212886079687268</v>
      </c>
      <c r="J79" s="9">
        <f t="shared" si="91"/>
        <v>0.75994333162250138</v>
      </c>
      <c r="K79" s="11">
        <f t="shared" si="92"/>
        <v>35.521264703194099</v>
      </c>
      <c r="L79" s="39">
        <f t="shared" si="81"/>
        <v>383.87069618654766</v>
      </c>
      <c r="M79" s="25">
        <f t="shared" ref="M79:M88" si="93">1000*(I30)/D30</f>
        <v>3103.6034920744964</v>
      </c>
      <c r="N79" s="9">
        <f t="shared" si="83"/>
        <v>8.0850232198142411</v>
      </c>
      <c r="O79" s="11">
        <f t="shared" si="84"/>
        <v>42.940976560069309</v>
      </c>
      <c r="P79" s="50">
        <f t="shared" si="85"/>
        <v>67.114959239706437</v>
      </c>
    </row>
    <row r="80" spans="1:22">
      <c r="A80" s="55" t="str">
        <f t="shared" si="86"/>
        <v xml:space="preserve"> - 4</v>
      </c>
      <c r="B80" s="14">
        <f t="shared" si="86"/>
        <v>2.8506549751019166</v>
      </c>
      <c r="C80" s="18">
        <f t="shared" si="78"/>
        <v>14.405462042858108</v>
      </c>
      <c r="D80" s="26">
        <f t="shared" si="79"/>
        <v>2.3162708507291687</v>
      </c>
      <c r="E80" s="26">
        <f t="shared" si="80"/>
        <v>2.0694693082828879</v>
      </c>
      <c r="F80" s="10">
        <f t="shared" si="87"/>
        <v>2.8506549751019166</v>
      </c>
      <c r="G80" s="9">
        <f t="shared" si="88"/>
        <v>13.296925390471285</v>
      </c>
      <c r="H80" s="26">
        <f t="shared" si="89"/>
        <v>5.7406608498679574</v>
      </c>
      <c r="I80" s="26">
        <f t="shared" si="90"/>
        <v>4.2686250706476843</v>
      </c>
      <c r="J80" s="9">
        <f t="shared" si="91"/>
        <v>0.55436834002744528</v>
      </c>
      <c r="K80" s="11">
        <f t="shared" si="92"/>
        <v>51.536635910538571</v>
      </c>
      <c r="L80" s="39">
        <f t="shared" si="81"/>
        <v>290.09779400166747</v>
      </c>
      <c r="M80" s="25">
        <f t="shared" si="93"/>
        <v>2441.8756619121655</v>
      </c>
      <c r="N80" s="9">
        <f t="shared" si="83"/>
        <v>8.4174223741188801</v>
      </c>
      <c r="O80" s="11">
        <f t="shared" si="84"/>
        <v>40.223820685073086</v>
      </c>
      <c r="P80" s="50">
        <f t="shared" si="85"/>
        <v>57.70897115527827</v>
      </c>
    </row>
    <row r="81" spans="1:16">
      <c r="A81" s="55" t="str">
        <f t="shared" si="86"/>
        <v xml:space="preserve"> - 7</v>
      </c>
      <c r="B81" s="14">
        <f t="shared" si="86"/>
        <v>5.1003227164304761</v>
      </c>
      <c r="C81" s="18">
        <f t="shared" si="78"/>
        <v>15.58655954033585</v>
      </c>
      <c r="D81" s="26">
        <f t="shared" si="79"/>
        <v>2.1525639180697462</v>
      </c>
      <c r="E81" s="26">
        <f t="shared" si="80"/>
        <v>1.6164800675895974</v>
      </c>
      <c r="F81" s="10">
        <f t="shared" si="87"/>
        <v>5.1003227164304761</v>
      </c>
      <c r="G81" s="9">
        <f t="shared" si="88"/>
        <v>15.741020064543287</v>
      </c>
      <c r="H81" s="26">
        <f t="shared" si="89"/>
        <v>7.3126841588326084</v>
      </c>
      <c r="I81" s="26">
        <f t="shared" si="90"/>
        <v>4.6144941770731025</v>
      </c>
      <c r="J81" s="9">
        <f t="shared" si="91"/>
        <v>0.42461765118563211</v>
      </c>
      <c r="K81" s="11">
        <f t="shared" si="92"/>
        <v>49.622737477199379</v>
      </c>
      <c r="L81" s="39">
        <f t="shared" si="81"/>
        <v>223.47524534895564</v>
      </c>
      <c r="M81" s="25">
        <f t="shared" si="93"/>
        <v>1890.524250821403</v>
      </c>
      <c r="N81" s="9">
        <f t="shared" si="83"/>
        <v>8.4596584640475854</v>
      </c>
      <c r="O81" s="11">
        <f t="shared" si="84"/>
        <v>51.610214421193191</v>
      </c>
      <c r="P81" s="50">
        <f t="shared" si="85"/>
        <v>63.346649592160574</v>
      </c>
    </row>
    <row r="82" spans="1:16">
      <c r="A82" s="56" t="str">
        <f t="shared" si="86"/>
        <v xml:space="preserve"> - 10</v>
      </c>
      <c r="B82" s="14">
        <f t="shared" si="86"/>
        <v>8.6355837485655336</v>
      </c>
      <c r="C82" s="18">
        <f t="shared" si="78"/>
        <v>21.602767907237702</v>
      </c>
      <c r="D82" s="26">
        <f t="shared" si="79"/>
        <v>2.5256160039033912</v>
      </c>
      <c r="E82" s="26">
        <f t="shared" si="80"/>
        <v>1.2184747260355084</v>
      </c>
      <c r="F82" s="10">
        <f t="shared" si="87"/>
        <v>8.6355837485655336</v>
      </c>
      <c r="G82" s="9">
        <f t="shared" si="88"/>
        <v>23.218737968234269</v>
      </c>
      <c r="H82" s="26">
        <f t="shared" si="89"/>
        <v>9.1932969748169295</v>
      </c>
      <c r="I82" s="26">
        <f t="shared" si="90"/>
        <v>5.8944905259773996</v>
      </c>
      <c r="J82" s="9">
        <f t="shared" si="91"/>
        <v>0.7289147394036356</v>
      </c>
      <c r="K82" s="11">
        <f t="shared" si="92"/>
        <v>48.222008739500822</v>
      </c>
      <c r="L82" s="39">
        <f t="shared" si="81"/>
        <v>229.97942771647652</v>
      </c>
      <c r="M82" s="25">
        <f t="shared" si="93"/>
        <v>2053.0577894146249</v>
      </c>
      <c r="N82" s="9">
        <f t="shared" si="83"/>
        <v>8.9271367000081323</v>
      </c>
      <c r="O82" s="11">
        <f t="shared" si="84"/>
        <v>57.528899496251491</v>
      </c>
      <c r="P82" s="50">
        <f t="shared" si="85"/>
        <v>63.289889712330073</v>
      </c>
    </row>
    <row r="83" spans="1:16">
      <c r="A83" s="56" t="str">
        <f t="shared" ref="A83:B87" si="94">A15</f>
        <v xml:space="preserve"> - 15</v>
      </c>
      <c r="B83" s="14">
        <f t="shared" si="94"/>
        <v>12.531319476303066</v>
      </c>
      <c r="C83" s="18">
        <f t="shared" si="78"/>
        <v>17.327973746973033</v>
      </c>
      <c r="D83" s="26">
        <f t="shared" si="79"/>
        <v>3.2536857896642699</v>
      </c>
      <c r="E83" s="26">
        <f t="shared" si="80"/>
        <v>0.89423607933477445</v>
      </c>
      <c r="F83" s="10">
        <f t="shared" si="87"/>
        <v>12.531319476303066</v>
      </c>
      <c r="G83" s="9">
        <f t="shared" si="88"/>
        <v>27.74508593005611</v>
      </c>
      <c r="H83" s="26">
        <f t="shared" si="89"/>
        <v>8.5272788227405858</v>
      </c>
      <c r="I83" s="26">
        <f t="shared" si="90"/>
        <v>8.0468998129653801</v>
      </c>
      <c r="J83" s="9">
        <f t="shared" si="91"/>
        <v>0.79622048911317356</v>
      </c>
      <c r="K83" s="11">
        <f t="shared" si="92"/>
        <v>36.626142499205983</v>
      </c>
      <c r="L83" s="39">
        <f t="shared" si="81"/>
        <v>117.91293315359607</v>
      </c>
      <c r="M83" s="25">
        <f t="shared" si="93"/>
        <v>1546.317927572388</v>
      </c>
      <c r="N83" s="9">
        <f t="shared" si="83"/>
        <v>13.114065490662666</v>
      </c>
      <c r="O83" s="11">
        <f t="shared" si="84"/>
        <v>60.268315003865759</v>
      </c>
      <c r="P83" s="50">
        <f t="shared" si="85"/>
        <v>59.091190371212647</v>
      </c>
    </row>
    <row r="84" spans="1:16">
      <c r="A84" s="56" t="str">
        <f t="shared" si="94"/>
        <v xml:space="preserve"> - 20</v>
      </c>
      <c r="B84" s="14">
        <f t="shared" si="94"/>
        <v>17.457025982708412</v>
      </c>
      <c r="C84" s="18">
        <f t="shared" si="78"/>
        <v>14.500720047438419</v>
      </c>
      <c r="D84" s="26">
        <f t="shared" si="79"/>
        <v>4.303215480867161</v>
      </c>
      <c r="E84" s="26">
        <f t="shared" si="80"/>
        <v>0.58505588629161642</v>
      </c>
      <c r="F84" s="10">
        <f t="shared" si="87"/>
        <v>17.457025982708412</v>
      </c>
      <c r="G84" s="9">
        <f t="shared" si="88"/>
        <v>33.513501263441775</v>
      </c>
      <c r="H84" s="26">
        <f t="shared" si="89"/>
        <v>7.7880137335554274</v>
      </c>
      <c r="I84" s="26">
        <f t="shared" si="90"/>
        <v>7.837871525535121</v>
      </c>
      <c r="J84" s="9">
        <f t="shared" si="91"/>
        <v>0.94163238943468064</v>
      </c>
      <c r="K84" s="11">
        <f t="shared" si="92"/>
        <v>30.732796228937914</v>
      </c>
      <c r="L84" s="39">
        <f t="shared" si="81"/>
        <v>64.691320839961222</v>
      </c>
      <c r="M84" s="25">
        <f t="shared" si="93"/>
        <v>1419.7829504061444</v>
      </c>
      <c r="N84" s="9">
        <f t="shared" si="83"/>
        <v>21.947039138658518</v>
      </c>
      <c r="O84" s="11">
        <f t="shared" si="84"/>
        <v>77.465162222723109</v>
      </c>
      <c r="P84" s="50">
        <f t="shared" si="85"/>
        <v>84.619339701207196</v>
      </c>
    </row>
    <row r="85" spans="1:16">
      <c r="A85" s="56" t="str">
        <f t="shared" si="94"/>
        <v xml:space="preserve"> - 50</v>
      </c>
      <c r="B85" s="14">
        <f t="shared" si="94"/>
        <v>29.603580562659847</v>
      </c>
      <c r="C85" s="18">
        <f t="shared" si="78"/>
        <v>33.620089758458981</v>
      </c>
      <c r="D85" s="26">
        <f t="shared" si="79"/>
        <v>4.3412006157003589</v>
      </c>
      <c r="E85" s="26">
        <f t="shared" si="80"/>
        <v>0.68291972927734512</v>
      </c>
      <c r="F85" s="10">
        <f t="shared" si="87"/>
        <v>29.603580562659847</v>
      </c>
      <c r="G85" s="9">
        <f t="shared" si="88"/>
        <v>22.541027280477408</v>
      </c>
      <c r="H85" s="26">
        <f t="shared" si="89"/>
        <v>5.1923486786018751</v>
      </c>
      <c r="I85" s="26">
        <f t="shared" si="90"/>
        <v>5.6585677749360617</v>
      </c>
      <c r="J85" s="9">
        <f t="shared" si="91"/>
        <v>1.2565714691673771</v>
      </c>
      <c r="K85" s="11">
        <f t="shared" si="92"/>
        <v>14.467000568343279</v>
      </c>
      <c r="L85" s="39">
        <f t="shared" si="81"/>
        <v>58.96828198275427</v>
      </c>
      <c r="M85" s="25">
        <f t="shared" si="93"/>
        <v>1662.972114366396</v>
      </c>
      <c r="N85" s="9">
        <f t="shared" si="83"/>
        <v>28.201128783991791</v>
      </c>
      <c r="O85" s="11">
        <f t="shared" si="84"/>
        <v>52.191737622201195</v>
      </c>
      <c r="P85" s="50">
        <f t="shared" si="85"/>
        <v>74.490829301226512</v>
      </c>
    </row>
    <row r="86" spans="1:16">
      <c r="A86" s="56" t="str">
        <f t="shared" si="94"/>
        <v xml:space="preserve"> - 70</v>
      </c>
      <c r="B86" s="14">
        <f t="shared" si="94"/>
        <v>60.840336134453779</v>
      </c>
      <c r="C86" s="18">
        <f t="shared" si="78"/>
        <v>40.013962417825354</v>
      </c>
      <c r="D86" s="26">
        <f t="shared" si="79"/>
        <v>0.74985294117647061</v>
      </c>
      <c r="E86" s="26">
        <f t="shared" si="80"/>
        <v>0.40176032979529946</v>
      </c>
      <c r="F86" s="10">
        <f t="shared" si="87"/>
        <v>60.840336134453779</v>
      </c>
      <c r="G86" s="9">
        <f t="shared" si="88"/>
        <v>15.034645437122217</v>
      </c>
      <c r="H86" s="26">
        <f t="shared" si="89"/>
        <v>20.050125313283207</v>
      </c>
      <c r="I86" s="26">
        <f t="shared" si="90"/>
        <v>9.102167182662539</v>
      </c>
      <c r="J86" s="9">
        <f t="shared" si="91"/>
        <v>0.49830458499189151</v>
      </c>
      <c r="K86" s="11">
        <f t="shared" si="92"/>
        <v>16.340852130325814</v>
      </c>
      <c r="L86" s="39">
        <f t="shared" si="81"/>
        <v>131.86727946167122</v>
      </c>
      <c r="M86" s="25">
        <f t="shared" si="93"/>
        <v>1637.0159210347704</v>
      </c>
      <c r="N86" s="9">
        <f t="shared" si="83"/>
        <v>12.414117647058823</v>
      </c>
      <c r="O86" s="11">
        <f t="shared" si="84"/>
        <v>91.99203942380592</v>
      </c>
      <c r="P86" s="50">
        <f t="shared" si="85"/>
        <v>57.425127560452559</v>
      </c>
    </row>
    <row r="87" spans="1:16" ht="12" customHeight="1" thickBot="1">
      <c r="A87" s="56" t="str">
        <f t="shared" si="94"/>
        <v xml:space="preserve"> - 100</v>
      </c>
      <c r="B87" s="14">
        <f>B19</f>
        <v>93.183300717547297</v>
      </c>
      <c r="C87" s="18">
        <f t="shared" si="78"/>
        <v>28.518666400479137</v>
      </c>
      <c r="D87" s="26">
        <f t="shared" si="79"/>
        <v>-0.24710424710424711</v>
      </c>
      <c r="E87" s="26">
        <f t="shared" si="80"/>
        <v>0.23849714130138852</v>
      </c>
      <c r="F87" s="10">
        <f t="shared" si="87"/>
        <v>93.183300717547297</v>
      </c>
      <c r="G87" s="9">
        <f t="shared" si="88"/>
        <v>-1.0437051532941943</v>
      </c>
      <c r="H87" s="26">
        <f t="shared" si="89"/>
        <v>4.2237442922374431</v>
      </c>
      <c r="I87" s="26">
        <f t="shared" si="90"/>
        <v>1.7775603392041748</v>
      </c>
      <c r="J87" s="9">
        <f t="shared" si="91"/>
        <v>0.70123939986953687</v>
      </c>
      <c r="K87" s="11">
        <f t="shared" si="92"/>
        <v>6.5557729941291587</v>
      </c>
      <c r="L87" s="39">
        <f t="shared" si="81"/>
        <v>12.9267318826113</v>
      </c>
      <c r="M87" s="25">
        <f t="shared" si="93"/>
        <v>1283.2401676981433</v>
      </c>
      <c r="N87" s="9">
        <f t="shared" si="83"/>
        <v>99.270270270270274</v>
      </c>
      <c r="O87" s="11">
        <f t="shared" si="84"/>
        <v>40.231807397611917</v>
      </c>
      <c r="P87" s="50">
        <f t="shared" si="85"/>
        <v>76.872770511296082</v>
      </c>
    </row>
    <row r="88" spans="1:16" ht="13.5" thickBot="1">
      <c r="A88" s="6" t="s">
        <v>1</v>
      </c>
      <c r="B88" s="40">
        <f>B20</f>
        <v>3.4610699265869713</v>
      </c>
      <c r="C88" s="24">
        <f t="shared" si="78"/>
        <v>9.8805626415440759</v>
      </c>
      <c r="D88" s="27">
        <f t="shared" si="79"/>
        <v>1.8977837867217435</v>
      </c>
      <c r="E88" s="27">
        <f t="shared" si="80"/>
        <v>1.2468756274949833</v>
      </c>
      <c r="F88" s="22">
        <f t="shared" si="87"/>
        <v>3.4610699265869713</v>
      </c>
      <c r="G88" s="12">
        <f t="shared" si="88"/>
        <v>14.145852213266203</v>
      </c>
      <c r="H88" s="12">
        <f t="shared" si="89"/>
        <v>7.4538797898057352</v>
      </c>
      <c r="I88" s="27">
        <f t="shared" si="90"/>
        <v>5.2953448194223833</v>
      </c>
      <c r="J88" s="12">
        <f t="shared" si="91"/>
        <v>0.86146933924223013</v>
      </c>
      <c r="K88" s="23">
        <f t="shared" si="92"/>
        <v>42.157481618889832</v>
      </c>
      <c r="L88" s="41">
        <f t="shared" si="81"/>
        <v>212.79121123779549</v>
      </c>
      <c r="M88" s="42">
        <f t="shared" si="93"/>
        <v>2289.539635232828</v>
      </c>
      <c r="N88" s="12">
        <f t="shared" si="83"/>
        <v>10.759559203195913</v>
      </c>
      <c r="O88" s="23">
        <f t="shared" si="84"/>
        <v>55.765155542982853</v>
      </c>
      <c r="P88" s="36">
        <f t="shared" si="85"/>
        <v>68.535973139414367</v>
      </c>
    </row>
    <row r="89" spans="1:16">
      <c r="D89" s="8"/>
      <c r="E89" s="9"/>
    </row>
    <row r="90" spans="1:16">
      <c r="A90" s="13" t="s">
        <v>32</v>
      </c>
      <c r="B90" s="7" t="s">
        <v>57</v>
      </c>
      <c r="K90" s="13" t="s">
        <v>73</v>
      </c>
      <c r="L90" s="43" t="s">
        <v>74</v>
      </c>
    </row>
    <row r="91" spans="1:16">
      <c r="A91" s="13" t="s">
        <v>58</v>
      </c>
      <c r="B91" s="7" t="s">
        <v>59</v>
      </c>
      <c r="K91" s="13" t="s">
        <v>60</v>
      </c>
      <c r="L91" s="7" t="s">
        <v>61</v>
      </c>
    </row>
    <row r="92" spans="1:16">
      <c r="A92" s="13" t="s">
        <v>108</v>
      </c>
      <c r="B92" s="43" t="s">
        <v>127</v>
      </c>
      <c r="K92" s="13" t="s">
        <v>62</v>
      </c>
      <c r="L92" s="7" t="s">
        <v>63</v>
      </c>
    </row>
    <row r="93" spans="1:16">
      <c r="A93" s="13" t="s">
        <v>38</v>
      </c>
      <c r="B93" s="7" t="s">
        <v>39</v>
      </c>
      <c r="K93" s="13" t="s">
        <v>109</v>
      </c>
      <c r="L93" s="43" t="s">
        <v>128</v>
      </c>
    </row>
    <row r="94" spans="1:16">
      <c r="A94" s="13" t="s">
        <v>34</v>
      </c>
      <c r="B94" s="7" t="s">
        <v>40</v>
      </c>
      <c r="K94" s="13" t="s">
        <v>110</v>
      </c>
      <c r="L94" s="43" t="s">
        <v>129</v>
      </c>
    </row>
    <row r="95" spans="1:16">
      <c r="A95" s="13" t="s">
        <v>35</v>
      </c>
      <c r="B95" s="7" t="s">
        <v>37</v>
      </c>
      <c r="K95" s="34" t="s">
        <v>121</v>
      </c>
      <c r="L95" s="43" t="s">
        <v>130</v>
      </c>
    </row>
    <row r="96" spans="1:16">
      <c r="A96" s="13" t="s">
        <v>86</v>
      </c>
      <c r="B96" s="43" t="s">
        <v>87</v>
      </c>
      <c r="K96" s="34" t="s">
        <v>122</v>
      </c>
      <c r="L96" s="43" t="s">
        <v>131</v>
      </c>
    </row>
    <row r="97" spans="1:12">
      <c r="A97" s="13"/>
      <c r="B97" s="43"/>
      <c r="K97" s="34"/>
      <c r="L97" s="43"/>
    </row>
    <row r="98" spans="1:12">
      <c r="A98" s="13"/>
      <c r="B98" s="43"/>
      <c r="K98" s="34"/>
      <c r="L98" s="43"/>
    </row>
    <row r="99" spans="1:12">
      <c r="A99" s="13"/>
      <c r="B99" s="43"/>
      <c r="K99" s="34"/>
      <c r="L99" s="43"/>
    </row>
    <row r="100" spans="1:12">
      <c r="A100" s="13"/>
      <c r="B100" s="43"/>
      <c r="K100" s="34"/>
      <c r="L100" s="43"/>
    </row>
    <row r="101" spans="1:12">
      <c r="A101" s="13"/>
      <c r="B101" s="43"/>
      <c r="K101" s="34"/>
      <c r="L101" s="43"/>
    </row>
    <row r="102" spans="1:12">
      <c r="A102" s="13"/>
      <c r="B102" s="43"/>
      <c r="K102" s="34"/>
      <c r="L102" s="43"/>
    </row>
    <row r="103" spans="1:12">
      <c r="A103" s="13"/>
      <c r="B103" s="43"/>
      <c r="K103" s="34"/>
      <c r="L103" s="43"/>
    </row>
    <row r="104" spans="1:12">
      <c r="A104" s="13"/>
      <c r="B104" s="43"/>
      <c r="K104" s="34"/>
      <c r="L104" s="43"/>
    </row>
    <row r="105" spans="1:12">
      <c r="A105" s="13"/>
      <c r="B105" s="43"/>
      <c r="K105" s="34"/>
      <c r="L105" s="43"/>
    </row>
    <row r="106" spans="1:12">
      <c r="A106" s="13"/>
      <c r="B106" s="43"/>
      <c r="K106" s="34"/>
      <c r="L106" s="43"/>
    </row>
    <row r="107" spans="1:12">
      <c r="A107" s="13"/>
      <c r="B107" s="43"/>
      <c r="K107" s="34"/>
      <c r="L107" s="43"/>
    </row>
    <row r="108" spans="1:12">
      <c r="A108" s="13"/>
      <c r="B108" s="43"/>
      <c r="K108" s="34"/>
      <c r="L108" s="43"/>
    </row>
    <row r="109" spans="1:12">
      <c r="A109" s="13"/>
      <c r="B109" s="43"/>
      <c r="K109" s="34"/>
      <c r="L109" s="43"/>
    </row>
    <row r="110" spans="1:12">
      <c r="A110" s="13"/>
      <c r="B110" s="43"/>
      <c r="K110" s="34"/>
      <c r="L110" s="43"/>
    </row>
    <row r="111" spans="1:12">
      <c r="A111" s="13"/>
      <c r="B111" s="43"/>
      <c r="K111" s="34"/>
      <c r="L111" s="43"/>
    </row>
    <row r="112" spans="1:12">
      <c r="A112" s="13"/>
      <c r="B112" s="43"/>
      <c r="K112" s="34"/>
      <c r="L112" s="43"/>
    </row>
    <row r="113" spans="1:12">
      <c r="A113" s="13"/>
      <c r="B113" s="43"/>
      <c r="K113" s="34"/>
      <c r="L113" s="43"/>
    </row>
    <row r="114" spans="1:12">
      <c r="A114" s="13"/>
      <c r="B114" s="43"/>
      <c r="K114" s="34"/>
      <c r="L114" s="43"/>
    </row>
    <row r="115" spans="1:12">
      <c r="A115" s="13"/>
      <c r="B115" s="43"/>
      <c r="K115" s="34"/>
      <c r="L115" s="43"/>
    </row>
    <row r="116" spans="1:12">
      <c r="A116" s="13"/>
      <c r="B116" s="43"/>
      <c r="K116" s="34"/>
      <c r="L116" s="43"/>
    </row>
    <row r="117" spans="1:12">
      <c r="A117" s="13"/>
      <c r="B117" s="43"/>
      <c r="K117" s="34"/>
      <c r="L117" s="43"/>
    </row>
    <row r="118" spans="1:12">
      <c r="A118" s="13"/>
      <c r="B118" s="43"/>
      <c r="K118" s="34"/>
      <c r="L118" s="43"/>
    </row>
  </sheetData>
  <phoneticPr fontId="0" type="noConversion"/>
  <pageMargins left="0.42" right="0.2" top="0.5" bottom="0.55118110236220474" header="0.51181102362204722" footer="0.51181102362204722"/>
  <pageSetup paperSize="9" scale="85" orientation="landscape" r:id="rId1"/>
  <headerFooter alignWithMargins="0"/>
  <ignoredErrors>
    <ignoredError sqref="A11:A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2009-05-20T07:49:45Z</cp:lastPrinted>
  <dcterms:created xsi:type="dcterms:W3CDTF">2001-11-18T09:25:51Z</dcterms:created>
  <dcterms:modified xsi:type="dcterms:W3CDTF">2011-06-14T12:32:35Z</dcterms:modified>
</cp:coreProperties>
</file>