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5" yWindow="135" windowWidth="11205" windowHeight="102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68" i="1"/>
  <c r="N68"/>
  <c r="J68"/>
  <c r="I68"/>
  <c r="E68"/>
  <c r="D68"/>
  <c r="E37"/>
  <c r="D37"/>
  <c r="J37"/>
  <c r="I37"/>
  <c r="N37"/>
  <c r="T37"/>
  <c r="S37"/>
  <c r="C74"/>
  <c r="D74"/>
  <c r="E74"/>
  <c r="H74"/>
  <c r="I74"/>
  <c r="J74"/>
  <c r="K74"/>
  <c r="L74"/>
  <c r="M74"/>
  <c r="N74"/>
  <c r="O74"/>
  <c r="P74"/>
  <c r="C75"/>
  <c r="D75"/>
  <c r="E75"/>
  <c r="L75"/>
  <c r="M75"/>
  <c r="N75"/>
  <c r="O75"/>
  <c r="P75"/>
  <c r="C76"/>
  <c r="D76"/>
  <c r="E76"/>
  <c r="F76"/>
  <c r="G76"/>
  <c r="H76"/>
  <c r="I76"/>
  <c r="J76"/>
  <c r="K76"/>
  <c r="L76"/>
  <c r="M76"/>
  <c r="N76"/>
  <c r="O76"/>
  <c r="P76"/>
  <c r="N19"/>
  <c r="S19"/>
  <c r="X19"/>
  <c r="I19"/>
  <c r="D19"/>
  <c r="A74"/>
  <c r="W6"/>
  <c r="R6"/>
  <c r="M6"/>
  <c r="H6"/>
  <c r="B6"/>
  <c r="U53"/>
  <c r="R53"/>
  <c r="P53"/>
  <c r="M53"/>
  <c r="K53"/>
  <c r="H53"/>
  <c r="F53"/>
  <c r="C53"/>
  <c r="A53"/>
  <c r="R23"/>
  <c r="M23"/>
  <c r="H23"/>
  <c r="C23"/>
  <c r="A23"/>
  <c r="U22"/>
  <c r="U23"/>
  <c r="U24"/>
  <c r="U25"/>
  <c r="U26"/>
  <c r="U27"/>
  <c r="U28"/>
  <c r="U29"/>
  <c r="U30"/>
  <c r="U31"/>
  <c r="U32"/>
  <c r="U33"/>
  <c r="U34"/>
  <c r="U35"/>
  <c r="U36"/>
  <c r="R22"/>
  <c r="P22"/>
  <c r="P23"/>
  <c r="P24"/>
  <c r="P25"/>
  <c r="P26"/>
  <c r="P27"/>
  <c r="P28"/>
  <c r="P29"/>
  <c r="P30"/>
  <c r="P31"/>
  <c r="P32"/>
  <c r="P33"/>
  <c r="P34"/>
  <c r="P35"/>
  <c r="P36"/>
  <c r="M22"/>
  <c r="K22"/>
  <c r="K23"/>
  <c r="K24"/>
  <c r="K25"/>
  <c r="K26"/>
  <c r="K27"/>
  <c r="K28"/>
  <c r="K29"/>
  <c r="K30"/>
  <c r="K31"/>
  <c r="K32"/>
  <c r="K33"/>
  <c r="K34"/>
  <c r="K35"/>
  <c r="K36"/>
  <c r="H22"/>
  <c r="F22"/>
  <c r="F23"/>
  <c r="F24"/>
  <c r="F25"/>
  <c r="F26"/>
  <c r="F27"/>
  <c r="F28"/>
  <c r="F29"/>
  <c r="F30"/>
  <c r="F31"/>
  <c r="F32"/>
  <c r="F33"/>
  <c r="F34"/>
  <c r="F35"/>
  <c r="F36"/>
  <c r="C22"/>
  <c r="A22"/>
  <c r="W5"/>
  <c r="R5"/>
  <c r="M5"/>
  <c r="H5"/>
  <c r="B5"/>
  <c r="B23"/>
  <c r="Z4"/>
  <c r="Z5"/>
  <c r="Z6"/>
  <c r="Z7"/>
  <c r="Z8"/>
  <c r="Z9"/>
  <c r="Z10"/>
  <c r="Z11"/>
  <c r="Z12"/>
  <c r="Z13"/>
  <c r="Z14"/>
  <c r="Z15"/>
  <c r="Z16"/>
  <c r="Z17"/>
  <c r="Z18"/>
  <c r="W4"/>
  <c r="U4"/>
  <c r="U5"/>
  <c r="R4"/>
  <c r="P4"/>
  <c r="P5"/>
  <c r="P6"/>
  <c r="M4"/>
  <c r="K4"/>
  <c r="K5"/>
  <c r="H4"/>
  <c r="F4"/>
  <c r="F5"/>
  <c r="B4"/>
  <c r="B74"/>
  <c r="C79"/>
  <c r="L79"/>
  <c r="M79"/>
  <c r="R55"/>
  <c r="R56"/>
  <c r="R57"/>
  <c r="R58"/>
  <c r="R59"/>
  <c r="R60"/>
  <c r="R61"/>
  <c r="R62"/>
  <c r="R63"/>
  <c r="R64"/>
  <c r="R65"/>
  <c r="R66"/>
  <c r="R67"/>
  <c r="R54"/>
  <c r="L77"/>
  <c r="M77"/>
  <c r="C77"/>
  <c r="A88"/>
  <c r="A87"/>
  <c r="A86"/>
  <c r="A85"/>
  <c r="A84"/>
  <c r="A83"/>
  <c r="A82"/>
  <c r="A81"/>
  <c r="A80"/>
  <c r="A79"/>
  <c r="A78"/>
  <c r="A77"/>
  <c r="A76"/>
  <c r="A75"/>
  <c r="A67"/>
  <c r="A66"/>
  <c r="A65"/>
  <c r="A64"/>
  <c r="A63"/>
  <c r="A62"/>
  <c r="A61"/>
  <c r="A60"/>
  <c r="A59"/>
  <c r="A58"/>
  <c r="A57"/>
  <c r="A56"/>
  <c r="A55"/>
  <c r="A54"/>
  <c r="A36"/>
  <c r="A35"/>
  <c r="A34"/>
  <c r="A33"/>
  <c r="A32"/>
  <c r="A31"/>
  <c r="A30"/>
  <c r="A29"/>
  <c r="A28"/>
  <c r="A27"/>
  <c r="A26"/>
  <c r="A25"/>
  <c r="A24"/>
  <c r="C88"/>
  <c r="D88"/>
  <c r="E88"/>
  <c r="F88"/>
  <c r="G88"/>
  <c r="H88"/>
  <c r="I88"/>
  <c r="J88"/>
  <c r="K88"/>
  <c r="L88"/>
  <c r="M88"/>
  <c r="N88"/>
  <c r="O88"/>
  <c r="P88"/>
  <c r="C67"/>
  <c r="H67"/>
  <c r="M67"/>
  <c r="C56"/>
  <c r="H56"/>
  <c r="M56"/>
  <c r="C57"/>
  <c r="H57"/>
  <c r="M57"/>
  <c r="C58"/>
  <c r="H58"/>
  <c r="M58"/>
  <c r="C59"/>
  <c r="H59"/>
  <c r="M59"/>
  <c r="C60"/>
  <c r="H60"/>
  <c r="M60"/>
  <c r="C61"/>
  <c r="H61"/>
  <c r="M61"/>
  <c r="C62"/>
  <c r="H62"/>
  <c r="M62"/>
  <c r="C63"/>
  <c r="H63"/>
  <c r="M63"/>
  <c r="C64"/>
  <c r="H64"/>
  <c r="M64"/>
  <c r="C65"/>
  <c r="H65"/>
  <c r="M65"/>
  <c r="C66"/>
  <c r="H66"/>
  <c r="M66"/>
  <c r="P77"/>
  <c r="P78"/>
  <c r="P79"/>
  <c r="P80"/>
  <c r="P81"/>
  <c r="P82"/>
  <c r="P83"/>
  <c r="P84"/>
  <c r="P85"/>
  <c r="P86"/>
  <c r="P87"/>
  <c r="C36"/>
  <c r="H36"/>
  <c r="M36"/>
  <c r="R36"/>
  <c r="C27"/>
  <c r="H27"/>
  <c r="M27"/>
  <c r="R27"/>
  <c r="C28"/>
  <c r="H28"/>
  <c r="M28"/>
  <c r="R28"/>
  <c r="C29"/>
  <c r="H29"/>
  <c r="M29"/>
  <c r="R29"/>
  <c r="C30"/>
  <c r="H30"/>
  <c r="M30"/>
  <c r="R30"/>
  <c r="C31"/>
  <c r="H31"/>
  <c r="M31"/>
  <c r="R31"/>
  <c r="C32"/>
  <c r="H32"/>
  <c r="M32"/>
  <c r="R32"/>
  <c r="C33"/>
  <c r="H33"/>
  <c r="M33"/>
  <c r="R33"/>
  <c r="C34"/>
  <c r="H34"/>
  <c r="M34"/>
  <c r="R34"/>
  <c r="C35"/>
  <c r="H35"/>
  <c r="M35"/>
  <c r="R35"/>
  <c r="R24"/>
  <c r="R25"/>
  <c r="R26"/>
  <c r="W7"/>
  <c r="W8"/>
  <c r="W9"/>
  <c r="W10"/>
  <c r="W11"/>
  <c r="W12"/>
  <c r="W13"/>
  <c r="W14"/>
  <c r="W15"/>
  <c r="W16"/>
  <c r="W17"/>
  <c r="W18"/>
  <c r="A50"/>
  <c r="T27"/>
  <c r="J77"/>
  <c r="J78"/>
  <c r="J79"/>
  <c r="J80"/>
  <c r="J81"/>
  <c r="J82"/>
  <c r="J83"/>
  <c r="J84"/>
  <c r="J85"/>
  <c r="J86"/>
  <c r="J87"/>
  <c r="C78"/>
  <c r="D78"/>
  <c r="E78"/>
  <c r="F78"/>
  <c r="G78"/>
  <c r="H78"/>
  <c r="I78"/>
  <c r="K78"/>
  <c r="L78"/>
  <c r="M78"/>
  <c r="N78"/>
  <c r="O78"/>
  <c r="D79"/>
  <c r="E79"/>
  <c r="F79"/>
  <c r="G79"/>
  <c r="H79"/>
  <c r="I79"/>
  <c r="K79"/>
  <c r="N79"/>
  <c r="O79"/>
  <c r="C80"/>
  <c r="D80"/>
  <c r="E80"/>
  <c r="F80"/>
  <c r="G80"/>
  <c r="H80"/>
  <c r="I80"/>
  <c r="K80"/>
  <c r="L80"/>
  <c r="M80"/>
  <c r="N80"/>
  <c r="O80"/>
  <c r="C81"/>
  <c r="D81"/>
  <c r="E81"/>
  <c r="F81"/>
  <c r="G81"/>
  <c r="H81"/>
  <c r="I81"/>
  <c r="K81"/>
  <c r="L81"/>
  <c r="M81"/>
  <c r="N81"/>
  <c r="O81"/>
  <c r="C82"/>
  <c r="D82"/>
  <c r="E82"/>
  <c r="F82"/>
  <c r="G82"/>
  <c r="H82"/>
  <c r="I82"/>
  <c r="K82"/>
  <c r="L82"/>
  <c r="M82"/>
  <c r="N82"/>
  <c r="O82"/>
  <c r="C83"/>
  <c r="D83"/>
  <c r="E83"/>
  <c r="F83"/>
  <c r="G83"/>
  <c r="H83"/>
  <c r="I83"/>
  <c r="K83"/>
  <c r="L83"/>
  <c r="M83"/>
  <c r="N83"/>
  <c r="O83"/>
  <c r="C84"/>
  <c r="D84"/>
  <c r="E84"/>
  <c r="F84"/>
  <c r="G84"/>
  <c r="H84"/>
  <c r="I84"/>
  <c r="K84"/>
  <c r="L84"/>
  <c r="M84"/>
  <c r="N84"/>
  <c r="O84"/>
  <c r="C85"/>
  <c r="D85"/>
  <c r="E85"/>
  <c r="F85"/>
  <c r="G85"/>
  <c r="H85"/>
  <c r="I85"/>
  <c r="K85"/>
  <c r="L85"/>
  <c r="M85"/>
  <c r="N85"/>
  <c r="O85"/>
  <c r="C86"/>
  <c r="D86"/>
  <c r="E86"/>
  <c r="F86"/>
  <c r="G86"/>
  <c r="H86"/>
  <c r="I86"/>
  <c r="K86"/>
  <c r="L86"/>
  <c r="M86"/>
  <c r="N86"/>
  <c r="O86"/>
  <c r="C87"/>
  <c r="D87"/>
  <c r="E87"/>
  <c r="F87"/>
  <c r="G87"/>
  <c r="H87"/>
  <c r="I87"/>
  <c r="K87"/>
  <c r="L87"/>
  <c r="M87"/>
  <c r="N87"/>
  <c r="O87"/>
  <c r="C26"/>
  <c r="H26"/>
  <c r="H8"/>
  <c r="M8"/>
  <c r="B8"/>
  <c r="R8"/>
  <c r="M26"/>
  <c r="H9"/>
  <c r="M9"/>
  <c r="B9"/>
  <c r="R9"/>
  <c r="H10"/>
  <c r="M10"/>
  <c r="B10"/>
  <c r="R10"/>
  <c r="H11"/>
  <c r="M11"/>
  <c r="B11"/>
  <c r="R11"/>
  <c r="H12"/>
  <c r="M12"/>
  <c r="B12"/>
  <c r="R12"/>
  <c r="H13"/>
  <c r="M13"/>
  <c r="B13"/>
  <c r="R13"/>
  <c r="H14"/>
  <c r="M14"/>
  <c r="B14"/>
  <c r="R14"/>
  <c r="H15"/>
  <c r="M15"/>
  <c r="B15"/>
  <c r="R15"/>
  <c r="H16"/>
  <c r="M16"/>
  <c r="B16"/>
  <c r="R16"/>
  <c r="H17"/>
  <c r="M17"/>
  <c r="B17"/>
  <c r="R17"/>
  <c r="H18"/>
  <c r="M18"/>
  <c r="B18"/>
  <c r="R18"/>
  <c r="N77"/>
  <c r="O77"/>
  <c r="T56"/>
  <c r="U54"/>
  <c r="U55"/>
  <c r="U56"/>
  <c r="U57"/>
  <c r="U58"/>
  <c r="U59"/>
  <c r="U60"/>
  <c r="U61"/>
  <c r="U62"/>
  <c r="U63"/>
  <c r="U64"/>
  <c r="U65"/>
  <c r="U66"/>
  <c r="U67"/>
  <c r="Y8"/>
  <c r="I77"/>
  <c r="M25"/>
  <c r="M24"/>
  <c r="O27"/>
  <c r="M55"/>
  <c r="M54"/>
  <c r="O56"/>
  <c r="P54"/>
  <c r="P55"/>
  <c r="P56"/>
  <c r="P57"/>
  <c r="P58"/>
  <c r="P59"/>
  <c r="P60"/>
  <c r="P61"/>
  <c r="P62"/>
  <c r="P63"/>
  <c r="P64"/>
  <c r="P65"/>
  <c r="P66"/>
  <c r="P67"/>
  <c r="J27"/>
  <c r="O5"/>
  <c r="J56"/>
  <c r="E8"/>
  <c r="E27"/>
  <c r="E56"/>
  <c r="F54"/>
  <c r="F55"/>
  <c r="F56"/>
  <c r="F57"/>
  <c r="F58"/>
  <c r="F59"/>
  <c r="F60"/>
  <c r="F61"/>
  <c r="F62"/>
  <c r="F63"/>
  <c r="F64"/>
  <c r="F65"/>
  <c r="F66"/>
  <c r="F67"/>
  <c r="E55"/>
  <c r="E54"/>
  <c r="G54"/>
  <c r="G55"/>
  <c r="G56"/>
  <c r="G57"/>
  <c r="G58"/>
  <c r="G59"/>
  <c r="G60"/>
  <c r="G61"/>
  <c r="G62"/>
  <c r="G63"/>
  <c r="G64"/>
  <c r="G65"/>
  <c r="G66"/>
  <c r="G67"/>
  <c r="K54"/>
  <c r="K55"/>
  <c r="K56"/>
  <c r="K57"/>
  <c r="K58"/>
  <c r="K59"/>
  <c r="K60"/>
  <c r="K61"/>
  <c r="K62"/>
  <c r="K63"/>
  <c r="K64"/>
  <c r="K65"/>
  <c r="K66"/>
  <c r="K67"/>
  <c r="J55"/>
  <c r="L55"/>
  <c r="L56"/>
  <c r="L57"/>
  <c r="L58"/>
  <c r="L59"/>
  <c r="L60"/>
  <c r="L61"/>
  <c r="L62"/>
  <c r="L63"/>
  <c r="L64"/>
  <c r="L65"/>
  <c r="L66"/>
  <c r="L67"/>
  <c r="J54"/>
  <c r="L54"/>
  <c r="J8"/>
  <c r="T8"/>
  <c r="E77"/>
  <c r="L89"/>
  <c r="N89"/>
  <c r="D77"/>
  <c r="F77"/>
  <c r="G77"/>
  <c r="H77"/>
  <c r="K77"/>
  <c r="C89"/>
  <c r="D89"/>
  <c r="K89"/>
  <c r="M89"/>
  <c r="H55"/>
  <c r="H54"/>
  <c r="C68"/>
  <c r="C55"/>
  <c r="C54"/>
  <c r="H24"/>
  <c r="H25"/>
  <c r="C24"/>
  <c r="C25"/>
  <c r="C37"/>
  <c r="R19"/>
  <c r="M19"/>
  <c r="B19"/>
  <c r="R7"/>
  <c r="M7"/>
  <c r="B7"/>
  <c r="H7"/>
  <c r="A71"/>
  <c r="M68"/>
  <c r="M37"/>
  <c r="I89"/>
  <c r="J25"/>
  <c r="J89"/>
  <c r="J26"/>
  <c r="E26"/>
  <c r="Y18"/>
  <c r="T18"/>
  <c r="O18"/>
  <c r="J18"/>
  <c r="E18"/>
  <c r="Y17"/>
  <c r="T17"/>
  <c r="O17"/>
  <c r="J17"/>
  <c r="Y16"/>
  <c r="T16"/>
  <c r="O16"/>
  <c r="J16"/>
  <c r="Y15"/>
  <c r="T15"/>
  <c r="O15"/>
  <c r="J15"/>
  <c r="Y14"/>
  <c r="T14"/>
  <c r="O14"/>
  <c r="J14"/>
  <c r="Y13"/>
  <c r="T13"/>
  <c r="O13"/>
  <c r="J13"/>
  <c r="Y12"/>
  <c r="T12"/>
  <c r="O12"/>
  <c r="J12"/>
  <c r="Y11"/>
  <c r="T11"/>
  <c r="O11"/>
  <c r="J11"/>
  <c r="Y10"/>
  <c r="T10"/>
  <c r="O10"/>
  <c r="J10"/>
  <c r="Y9"/>
  <c r="T9"/>
  <c r="O9"/>
  <c r="J9"/>
  <c r="O26"/>
  <c r="O8"/>
  <c r="R68"/>
  <c r="W19"/>
  <c r="T67"/>
  <c r="O67"/>
  <c r="J67"/>
  <c r="E67"/>
  <c r="T66"/>
  <c r="O66"/>
  <c r="J66"/>
  <c r="E66"/>
  <c r="T65"/>
  <c r="O65"/>
  <c r="J65"/>
  <c r="E65"/>
  <c r="T64"/>
  <c r="O64"/>
  <c r="J64"/>
  <c r="E64"/>
  <c r="T63"/>
  <c r="O63"/>
  <c r="J63"/>
  <c r="E63"/>
  <c r="T62"/>
  <c r="O62"/>
  <c r="J62"/>
  <c r="E62"/>
  <c r="T61"/>
  <c r="O61"/>
  <c r="J61"/>
  <c r="E61"/>
  <c r="T60"/>
  <c r="O60"/>
  <c r="J60"/>
  <c r="E60"/>
  <c r="T59"/>
  <c r="O59"/>
  <c r="J59"/>
  <c r="E59"/>
  <c r="T58"/>
  <c r="O58"/>
  <c r="J58"/>
  <c r="E58"/>
  <c r="T57"/>
  <c r="O57"/>
  <c r="J57"/>
  <c r="E57"/>
  <c r="T36"/>
  <c r="O36"/>
  <c r="J36"/>
  <c r="E36"/>
  <c r="R37"/>
  <c r="O35"/>
  <c r="J35"/>
  <c r="E35"/>
  <c r="O34"/>
  <c r="J34"/>
  <c r="E34"/>
  <c r="O33"/>
  <c r="J33"/>
  <c r="E33"/>
  <c r="O32"/>
  <c r="J32"/>
  <c r="E32"/>
  <c r="O31"/>
  <c r="J31"/>
  <c r="E31"/>
  <c r="O30"/>
  <c r="J30"/>
  <c r="E30"/>
  <c r="O29"/>
  <c r="J29"/>
  <c r="E29"/>
  <c r="O28"/>
  <c r="J28"/>
  <c r="E28"/>
  <c r="B55"/>
  <c r="B24"/>
  <c r="B76"/>
  <c r="E25"/>
  <c r="T7"/>
  <c r="O7"/>
  <c r="G89"/>
  <c r="E53"/>
  <c r="G53"/>
  <c r="J53"/>
  <c r="L53"/>
  <c r="O53"/>
  <c r="Q53"/>
  <c r="T53"/>
  <c r="V53"/>
  <c r="U6"/>
  <c r="U7"/>
  <c r="U8"/>
  <c r="U9"/>
  <c r="U10"/>
  <c r="U11"/>
  <c r="U12"/>
  <c r="U13"/>
  <c r="U14"/>
  <c r="U15"/>
  <c r="U16"/>
  <c r="U17"/>
  <c r="U18"/>
  <c r="P7"/>
  <c r="P8"/>
  <c r="P9"/>
  <c r="P10"/>
  <c r="P11"/>
  <c r="P12"/>
  <c r="P13"/>
  <c r="P14"/>
  <c r="P15"/>
  <c r="P16"/>
  <c r="P17"/>
  <c r="P18"/>
  <c r="K6"/>
  <c r="K7"/>
  <c r="K8"/>
  <c r="K9"/>
  <c r="K10"/>
  <c r="K11"/>
  <c r="K12"/>
  <c r="K13"/>
  <c r="K14"/>
  <c r="K15"/>
  <c r="K16"/>
  <c r="K17"/>
  <c r="K18"/>
  <c r="B22"/>
  <c r="B53"/>
  <c r="F6"/>
  <c r="F7"/>
  <c r="F8"/>
  <c r="F9"/>
  <c r="F10"/>
  <c r="F11"/>
  <c r="F12"/>
  <c r="F13"/>
  <c r="F14"/>
  <c r="F15"/>
  <c r="F16"/>
  <c r="F17"/>
  <c r="F18"/>
  <c r="H19"/>
  <c r="H37"/>
  <c r="H68"/>
  <c r="H89"/>
  <c r="F89"/>
  <c r="E89"/>
  <c r="J7"/>
  <c r="E6"/>
  <c r="J6"/>
  <c r="O6"/>
  <c r="T6"/>
  <c r="Y6"/>
  <c r="E24"/>
  <c r="O24"/>
  <c r="E22"/>
  <c r="G22"/>
  <c r="J22"/>
  <c r="L22"/>
  <c r="O22"/>
  <c r="O37"/>
  <c r="Q22"/>
  <c r="T22"/>
  <c r="V22"/>
  <c r="E23"/>
  <c r="J23"/>
  <c r="L23"/>
  <c r="L24"/>
  <c r="L25"/>
  <c r="L26"/>
  <c r="L27"/>
  <c r="L28"/>
  <c r="L29"/>
  <c r="L30"/>
  <c r="L31"/>
  <c r="L32"/>
  <c r="L33"/>
  <c r="L34"/>
  <c r="L35"/>
  <c r="L36"/>
  <c r="O23"/>
  <c r="Q23"/>
  <c r="Q24"/>
  <c r="T23"/>
  <c r="E4"/>
  <c r="E19"/>
  <c r="G4"/>
  <c r="J4"/>
  <c r="O4"/>
  <c r="T4"/>
  <c r="Y4"/>
  <c r="E5"/>
  <c r="G5"/>
  <c r="G6"/>
  <c r="G7"/>
  <c r="G8"/>
  <c r="G9"/>
  <c r="G10"/>
  <c r="G11"/>
  <c r="G12"/>
  <c r="G13"/>
  <c r="G14"/>
  <c r="G15"/>
  <c r="G16"/>
  <c r="G17"/>
  <c r="G18"/>
  <c r="J5"/>
  <c r="T5"/>
  <c r="Y5"/>
  <c r="T54"/>
  <c r="V54"/>
  <c r="V55"/>
  <c r="V56"/>
  <c r="V57"/>
  <c r="V58"/>
  <c r="V59"/>
  <c r="V60"/>
  <c r="V61"/>
  <c r="V62"/>
  <c r="V63"/>
  <c r="V64"/>
  <c r="V65"/>
  <c r="V66"/>
  <c r="V67"/>
  <c r="T55"/>
  <c r="O54"/>
  <c r="Q54"/>
  <c r="O55"/>
  <c r="Y7"/>
  <c r="T24"/>
  <c r="T28"/>
  <c r="T29"/>
  <c r="T30"/>
  <c r="T31"/>
  <c r="T32"/>
  <c r="T33"/>
  <c r="T34"/>
  <c r="T35"/>
  <c r="P89"/>
  <c r="T26"/>
  <c r="T25"/>
  <c r="O25"/>
  <c r="O89"/>
  <c r="B82"/>
  <c r="B30"/>
  <c r="B61"/>
  <c r="B35"/>
  <c r="B66"/>
  <c r="B29"/>
  <c r="B60"/>
  <c r="E17"/>
  <c r="E15"/>
  <c r="E13"/>
  <c r="E11"/>
  <c r="E9"/>
  <c r="E7"/>
  <c r="E16"/>
  <c r="E14"/>
  <c r="E12"/>
  <c r="E10"/>
  <c r="B85"/>
  <c r="B33"/>
  <c r="B64"/>
  <c r="B68"/>
  <c r="B37"/>
  <c r="B89"/>
  <c r="B63"/>
  <c r="B32"/>
  <c r="B84"/>
  <c r="B81"/>
  <c r="B87"/>
  <c r="B75"/>
  <c r="B54"/>
  <c r="B57"/>
  <c r="B78"/>
  <c r="B26"/>
  <c r="J24"/>
  <c r="AA4"/>
  <c r="Y19"/>
  <c r="AA5"/>
  <c r="L4"/>
  <c r="J19"/>
  <c r="Q4"/>
  <c r="Q5"/>
  <c r="O19"/>
  <c r="V4"/>
  <c r="T19"/>
  <c r="V5"/>
  <c r="L5"/>
  <c r="V6"/>
  <c r="V7"/>
  <c r="V8"/>
  <c r="V9"/>
  <c r="V10"/>
  <c r="V11"/>
  <c r="V12"/>
  <c r="V13"/>
  <c r="V14"/>
  <c r="V15"/>
  <c r="V16"/>
  <c r="V17"/>
  <c r="V18"/>
  <c r="L6"/>
  <c r="L7"/>
  <c r="L8"/>
  <c r="L9"/>
  <c r="L10"/>
  <c r="L11"/>
  <c r="L12"/>
  <c r="L13"/>
  <c r="L14"/>
  <c r="L15"/>
  <c r="L16"/>
  <c r="L17"/>
  <c r="L18"/>
  <c r="AA6"/>
  <c r="AA7"/>
  <c r="AA8"/>
  <c r="AA9"/>
  <c r="AA10"/>
  <c r="AA11"/>
  <c r="AA12"/>
  <c r="AA13"/>
  <c r="AA14"/>
  <c r="AA15"/>
  <c r="AA16"/>
  <c r="AA17"/>
  <c r="AA18"/>
  <c r="Q6"/>
  <c r="Q7"/>
  <c r="Q8"/>
  <c r="Q9"/>
  <c r="Q10"/>
  <c r="Q11"/>
  <c r="Q12"/>
  <c r="Q13"/>
  <c r="Q14"/>
  <c r="Q15"/>
  <c r="Q16"/>
  <c r="Q17"/>
  <c r="Q18"/>
  <c r="B59"/>
  <c r="B28"/>
  <c r="B80"/>
  <c r="B25"/>
  <c r="B77"/>
  <c r="B56"/>
  <c r="B88"/>
  <c r="B36"/>
  <c r="B67"/>
  <c r="B62"/>
  <c r="B31"/>
  <c r="B83"/>
  <c r="B65"/>
  <c r="B34"/>
  <c r="B86"/>
  <c r="B27"/>
  <c r="B58"/>
  <c r="B79"/>
  <c r="O68"/>
  <c r="T68"/>
  <c r="Q55"/>
  <c r="Q56"/>
  <c r="Q57"/>
  <c r="Q58"/>
  <c r="Q59"/>
  <c r="Q60"/>
  <c r="Q61"/>
  <c r="Q62"/>
  <c r="Q63"/>
  <c r="Q64"/>
  <c r="Q65"/>
  <c r="Q66"/>
  <c r="Q67"/>
  <c r="G23"/>
  <c r="G24"/>
  <c r="G25"/>
  <c r="G26"/>
  <c r="G27"/>
  <c r="G28"/>
  <c r="G29"/>
  <c r="G30"/>
  <c r="G31"/>
  <c r="G32"/>
  <c r="G33"/>
  <c r="G34"/>
  <c r="G35"/>
  <c r="G36"/>
  <c r="V23"/>
  <c r="V24"/>
  <c r="V25"/>
  <c r="V26"/>
  <c r="V27"/>
  <c r="V28"/>
  <c r="V29"/>
  <c r="V30"/>
  <c r="V31"/>
  <c r="V32"/>
  <c r="V33"/>
  <c r="V34"/>
  <c r="V35"/>
  <c r="V36"/>
  <c r="Q25"/>
  <c r="Q26"/>
  <c r="Q27"/>
  <c r="Q28"/>
  <c r="Q29"/>
  <c r="Q30"/>
  <c r="Q31"/>
  <c r="Q32"/>
  <c r="Q33"/>
  <c r="Q34"/>
  <c r="Q35"/>
  <c r="Q36"/>
</calcChain>
</file>

<file path=xl/sharedStrings.xml><?xml version="1.0" encoding="utf-8"?>
<sst xmlns="http://schemas.openxmlformats.org/spreadsheetml/2006/main" count="171" uniqueCount="131">
  <si>
    <t>Trieda</t>
  </si>
  <si>
    <t>Spolu</t>
  </si>
  <si>
    <t>Priemer</t>
  </si>
  <si>
    <t>pridaná hodnota (v mil. Sk)</t>
  </si>
  <si>
    <t>výnosy (v mil. Sk)</t>
  </si>
  <si>
    <t>f</t>
  </si>
  <si>
    <t>relatívna početnosť ukazovateľa (v percentách)</t>
  </si>
  <si>
    <t>k</t>
  </si>
  <si>
    <t>N</t>
  </si>
  <si>
    <t>fN</t>
  </si>
  <si>
    <t>kN</t>
  </si>
  <si>
    <t>kfN</t>
  </si>
  <si>
    <t>PH</t>
  </si>
  <si>
    <t>fPH</t>
  </si>
  <si>
    <t>kPH</t>
  </si>
  <si>
    <t>kfPH</t>
  </si>
  <si>
    <t>VYN</t>
  </si>
  <si>
    <t>fVYN</t>
  </si>
  <si>
    <t>kVYN</t>
  </si>
  <si>
    <t>kfVYN</t>
  </si>
  <si>
    <t>ZISK</t>
  </si>
  <si>
    <t>fZISK</t>
  </si>
  <si>
    <t>kZISK</t>
  </si>
  <si>
    <t>kfZISK</t>
  </si>
  <si>
    <t>VI</t>
  </si>
  <si>
    <t>fVI</t>
  </si>
  <si>
    <t>kVI</t>
  </si>
  <si>
    <t>kfVI</t>
  </si>
  <si>
    <t>ON</t>
  </si>
  <si>
    <t>fON</t>
  </si>
  <si>
    <t>kON</t>
  </si>
  <si>
    <t>kfON</t>
  </si>
  <si>
    <t>Z/VI</t>
  </si>
  <si>
    <t>Z/V</t>
  </si>
  <si>
    <t>PH/V</t>
  </si>
  <si>
    <t>ON/V</t>
  </si>
  <si>
    <t>podiel osobných nákladoch na výnosoch (v hal. ON na 1 Sk výnosov)</t>
  </si>
  <si>
    <t xml:space="preserve">Z/V </t>
  </si>
  <si>
    <t>ziskovosť (v hal. zisku na 1 Sk výnosov)</t>
  </si>
  <si>
    <t>podiel pridanej hodnoty na výnosoch (v hal. PH na 1 Sk výnosov)</t>
  </si>
  <si>
    <t>VYN, V</t>
  </si>
  <si>
    <t>osobné náklady (v mil. Sk)</t>
  </si>
  <si>
    <t>pVI</t>
  </si>
  <si>
    <t>pVS</t>
  </si>
  <si>
    <t>VS</t>
  </si>
  <si>
    <t>fVS</t>
  </si>
  <si>
    <t>kVS</t>
  </si>
  <si>
    <t>kfVS</t>
  </si>
  <si>
    <t>pON</t>
  </si>
  <si>
    <t>pZISK</t>
  </si>
  <si>
    <t>pVYN</t>
  </si>
  <si>
    <t>pPH</t>
  </si>
  <si>
    <t>výrobná spotreba (v mil. Sk)</t>
  </si>
  <si>
    <t>p</t>
  </si>
  <si>
    <t>vlastné imanie</t>
  </si>
  <si>
    <t>priemerná hodnota ukazovateľa</t>
  </si>
  <si>
    <t>rentabilita vlastného imania (v hal. Zisku na 1 Sk vlastného imania)</t>
  </si>
  <si>
    <t>PH/ON</t>
  </si>
  <si>
    <t>finančná produktivita práce (v Sk PH na 1 Sk ON)</t>
  </si>
  <si>
    <t>VS/V</t>
  </si>
  <si>
    <t>podiel výrobnej spotreby na výnosoch (v hal. VS na 1 Sk výnosov)</t>
  </si>
  <si>
    <t>ON/VI</t>
  </si>
  <si>
    <t>vybavenosť vlastného imania osobnými nákladmi (v tisíc Sk ON na 1 Sk VI)</t>
  </si>
  <si>
    <t>x</t>
  </si>
  <si>
    <t>výsledok hospodárenia(v mil. Sk)</t>
  </si>
  <si>
    <t>počet firiem</t>
  </si>
  <si>
    <t>pODP</t>
  </si>
  <si>
    <t>ODP</t>
  </si>
  <si>
    <t>fODP</t>
  </si>
  <si>
    <t>kODP</t>
  </si>
  <si>
    <t>kfODP</t>
  </si>
  <si>
    <t>odpisy (v mil. Sk)</t>
  </si>
  <si>
    <t>ODP/V</t>
  </si>
  <si>
    <t>podiel odpisov na výnosoch (v hal. ODP na 1 Sk výnosov)</t>
  </si>
  <si>
    <t xml:space="preserve"> - 100</t>
  </si>
  <si>
    <t xml:space="preserve"> - 200</t>
  </si>
  <si>
    <t xml:space="preserve"> - 500</t>
  </si>
  <si>
    <t xml:space="preserve"> - 1000</t>
  </si>
  <si>
    <t xml:space="preserve"> - 5000</t>
  </si>
  <si>
    <t xml:space="preserve"> viac</t>
  </si>
  <si>
    <t>pPHCH</t>
  </si>
  <si>
    <t>PHCH</t>
  </si>
  <si>
    <t>fPHCH</t>
  </si>
  <si>
    <t>kPHCH</t>
  </si>
  <si>
    <t>kfPHCH</t>
  </si>
  <si>
    <t>pNU</t>
  </si>
  <si>
    <t>NU</t>
  </si>
  <si>
    <t>fNU</t>
  </si>
  <si>
    <t>kNU</t>
  </si>
  <si>
    <t>kfNU</t>
  </si>
  <si>
    <t>NU/V</t>
  </si>
  <si>
    <t xml:space="preserve"> - 10000</t>
  </si>
  <si>
    <t>podiel nákladových úrokov na výnosoch (v hal. NU na 1 Sk výnosov)</t>
  </si>
  <si>
    <t>nákladové úroky (v mil. Sk)</t>
  </si>
  <si>
    <t>- 2</t>
  </si>
  <si>
    <t>- 5</t>
  </si>
  <si>
    <t>- 10</t>
  </si>
  <si>
    <t>- 20</t>
  </si>
  <si>
    <t>- 50</t>
  </si>
  <si>
    <t xml:space="preserve"> - 20000</t>
  </si>
  <si>
    <t>Frekvenčná tabuľka:Výnosy spolu ( SR, rok 2007, v mil. Sk)</t>
  </si>
  <si>
    <t>&lt;0'</t>
  </si>
  <si>
    <t>majetok spolu (v mil. Sk)</t>
  </si>
  <si>
    <t>neobežný majetok netto (v mil. Sk)</t>
  </si>
  <si>
    <t>neobežný majetok brutto (v mil. Sk)</t>
  </si>
  <si>
    <t>kumulatívna početnosť ukazovateľa</t>
  </si>
  <si>
    <t>produktivita majetku (v Sk výnosov na 1 Sk majetku)</t>
  </si>
  <si>
    <t>vybavenosť vlastného imania majetkom (v tisíc Sk majetku na 1 Sk VI)</t>
  </si>
  <si>
    <t>vybavenosť osobných nákladov majetkom (v  Sk majetku na 1 Sk ON)</t>
  </si>
  <si>
    <t>pNM</t>
  </si>
  <si>
    <t>NM</t>
  </si>
  <si>
    <t>fNM</t>
  </si>
  <si>
    <t>kNM</t>
  </si>
  <si>
    <t>kfNM</t>
  </si>
  <si>
    <t>pNMb</t>
  </si>
  <si>
    <t>NMb</t>
  </si>
  <si>
    <t>fNMb</t>
  </si>
  <si>
    <t>kNMb</t>
  </si>
  <si>
    <t>kfNMb</t>
  </si>
  <si>
    <t>NMnb</t>
  </si>
  <si>
    <t>podiel neobežného majetku na majetku spolu (v %)</t>
  </si>
  <si>
    <t>pMAJ</t>
  </si>
  <si>
    <t>MAJ</t>
  </si>
  <si>
    <t>fMAJ</t>
  </si>
  <si>
    <t>kMAJ</t>
  </si>
  <si>
    <t>kfMAJ</t>
  </si>
  <si>
    <t>V/MAJ</t>
  </si>
  <si>
    <t>MAJ/VI</t>
  </si>
  <si>
    <t>MAJ/ON</t>
  </si>
  <si>
    <t>NM/MAJ</t>
  </si>
  <si>
    <t>podiel neobežného majetku netto na brutto  (v %)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</si>
</sst>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"/>
      <charset val="238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1" fontId="0" fillId="0" borderId="0" xfId="0" applyNumberFormat="1" applyFill="1" applyBorder="1"/>
    <xf numFmtId="164" fontId="0" fillId="0" borderId="0" xfId="0" applyNumberFormat="1" applyFill="1" applyBorder="1"/>
    <xf numFmtId="164" fontId="0" fillId="0" borderId="4" xfId="0" applyNumberFormat="1" applyFill="1" applyBorder="1"/>
    <xf numFmtId="164" fontId="0" fillId="0" borderId="5" xfId="0" applyNumberFormat="1" applyFill="1" applyBorder="1"/>
    <xf numFmtId="164" fontId="0" fillId="0" borderId="1" xfId="0" applyNumberFormat="1" applyFill="1" applyBorder="1"/>
    <xf numFmtId="0" fontId="2" fillId="0" borderId="0" xfId="0" applyFont="1" applyFill="1"/>
    <xf numFmtId="164" fontId="1" fillId="0" borderId="5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6" xfId="0" applyNumberFormat="1" applyFill="1" applyBorder="1"/>
    <xf numFmtId="164" fontId="1" fillId="0" borderId="0" xfId="0" applyNumberFormat="1" applyFon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" fontId="0" fillId="0" borderId="1" xfId="0" applyNumberFormat="1" applyFill="1" applyBorder="1"/>
    <xf numFmtId="164" fontId="0" fillId="0" borderId="3" xfId="0" applyNumberFormat="1" applyFill="1" applyBorder="1"/>
    <xf numFmtId="164" fontId="0" fillId="0" borderId="2" xfId="0" applyNumberFormat="1" applyFill="1" applyBorder="1"/>
    <xf numFmtId="164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2" fontId="0" fillId="0" borderId="0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2" fontId="0" fillId="0" borderId="2" xfId="0" applyNumberForma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0" borderId="0" xfId="0" applyFont="1" applyFill="1"/>
    <xf numFmtId="0" fontId="0" fillId="0" borderId="0" xfId="0" applyFont="1" applyFill="1"/>
    <xf numFmtId="164" fontId="0" fillId="0" borderId="7" xfId="0" applyNumberFormat="1" applyFill="1" applyBorder="1"/>
    <xf numFmtId="0" fontId="2" fillId="0" borderId="0" xfId="0" applyFont="1" applyFill="1" applyBorder="1"/>
    <xf numFmtId="164" fontId="4" fillId="0" borderId="0" xfId="0" applyNumberFormat="1" applyFont="1" applyFill="1" applyBorder="1"/>
    <xf numFmtId="3" fontId="0" fillId="2" borderId="1" xfId="0" applyNumberFormat="1" applyFill="1" applyBorder="1" applyAlignment="1">
      <alignment horizontal="right"/>
    </xf>
    <xf numFmtId="1" fontId="0" fillId="0" borderId="4" xfId="0" applyNumberFormat="1" applyFill="1" applyBorder="1"/>
    <xf numFmtId="2" fontId="1" fillId="0" borderId="2" xfId="0" applyNumberFormat="1" applyFont="1" applyFill="1" applyBorder="1" applyAlignment="1">
      <alignment horizontal="right"/>
    </xf>
    <xf numFmtId="1" fontId="0" fillId="0" borderId="3" xfId="0" applyNumberFormat="1" applyFill="1" applyBorder="1"/>
    <xf numFmtId="3" fontId="0" fillId="0" borderId="1" xfId="0" applyNumberFormat="1" applyFill="1" applyBorder="1"/>
    <xf numFmtId="0" fontId="3" fillId="0" borderId="0" xfId="0" applyFont="1" applyFill="1"/>
    <xf numFmtId="0" fontId="0" fillId="0" borderId="8" xfId="0" applyFill="1" applyBorder="1"/>
    <xf numFmtId="0" fontId="8" fillId="3" borderId="0" xfId="0" applyFont="1" applyFill="1" applyBorder="1" applyAlignment="1">
      <alignment horizontal="right" wrapText="1"/>
    </xf>
    <xf numFmtId="0" fontId="8" fillId="3" borderId="0" xfId="0" applyFont="1" applyFill="1" applyBorder="1" applyAlignment="1">
      <alignment horizontal="right"/>
    </xf>
    <xf numFmtId="0" fontId="6" fillId="0" borderId="0" xfId="0" applyFont="1" applyFill="1"/>
    <xf numFmtId="0" fontId="0" fillId="0" borderId="7" xfId="0" applyFont="1" applyFill="1" applyBorder="1" applyAlignment="1">
      <alignment horizontal="right"/>
    </xf>
    <xf numFmtId="0" fontId="7" fillId="0" borderId="0" xfId="0" applyFont="1" applyFill="1"/>
    <xf numFmtId="164" fontId="0" fillId="0" borderId="9" xfId="0" applyNumberFormat="1" applyFill="1" applyBorder="1"/>
    <xf numFmtId="164" fontId="3" fillId="0" borderId="0" xfId="0" applyNumberFormat="1" applyFont="1" applyFill="1" applyBorder="1"/>
    <xf numFmtId="0" fontId="0" fillId="0" borderId="2" xfId="0" applyFont="1" applyFill="1" applyBorder="1" applyAlignment="1">
      <alignment horizontal="left"/>
    </xf>
    <xf numFmtId="0" fontId="7" fillId="0" borderId="9" xfId="0" quotePrefix="1" applyFont="1" applyFill="1" applyBorder="1" applyAlignment="1">
      <alignment horizontal="right"/>
    </xf>
    <xf numFmtId="164" fontId="0" fillId="0" borderId="9" xfId="0" applyNumberFormat="1" applyFill="1" applyBorder="1" applyAlignment="1">
      <alignment horizontal="right"/>
    </xf>
    <xf numFmtId="1" fontId="0" fillId="0" borderId="9" xfId="0" applyNumberFormat="1" applyFill="1" applyBorder="1" applyAlignment="1">
      <alignment horizontal="right"/>
    </xf>
    <xf numFmtId="164" fontId="0" fillId="0" borderId="10" xfId="0" applyNumberForma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" fontId="1" fillId="0" borderId="9" xfId="0" applyNumberFormat="1" applyFont="1" applyFill="1" applyBorder="1" applyAlignment="1">
      <alignment horizontal="right"/>
    </xf>
    <xf numFmtId="0" fontId="0" fillId="0" borderId="7" xfId="0" applyFill="1" applyBorder="1"/>
    <xf numFmtId="0" fontId="7" fillId="0" borderId="10" xfId="0" quotePrefix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0" fontId="8" fillId="3" borderId="11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right"/>
    </xf>
    <xf numFmtId="0" fontId="8" fillId="3" borderId="13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164" fontId="0" fillId="0" borderId="4" xfId="0" applyNumberForma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9"/>
  <sheetViews>
    <sheetView tabSelected="1" workbookViewId="0">
      <selection activeCell="A92" sqref="A92:M98"/>
    </sheetView>
  </sheetViews>
  <sheetFormatPr defaultColWidth="8.85546875" defaultRowHeight="12.75"/>
  <cols>
    <col min="1" max="1" width="7.28515625" style="7" customWidth="1"/>
    <col min="2" max="2" width="7.85546875" style="7" customWidth="1"/>
    <col min="3" max="3" width="6.85546875" style="7" customWidth="1"/>
    <col min="4" max="4" width="9.42578125" style="7" customWidth="1"/>
    <col min="5" max="5" width="6" style="7" customWidth="1"/>
    <col min="6" max="6" width="8.140625" style="7" customWidth="1"/>
    <col min="7" max="7" width="6.140625" style="7" customWidth="1"/>
    <col min="8" max="8" width="8.28515625" style="7" customWidth="1"/>
    <col min="9" max="9" width="9.5703125" style="7" customWidth="1"/>
    <col min="10" max="10" width="7.7109375" style="7" customWidth="1"/>
    <col min="11" max="11" width="7.85546875" style="7" customWidth="1"/>
    <col min="12" max="12" width="8" style="7" customWidth="1"/>
    <col min="13" max="13" width="7.7109375" style="7" customWidth="1"/>
    <col min="14" max="14" width="8.85546875" style="7" customWidth="1"/>
    <col min="15" max="15" width="6.5703125" style="7" customWidth="1"/>
    <col min="16" max="16" width="8" style="7" customWidth="1"/>
    <col min="17" max="17" width="6.28515625" style="7" customWidth="1"/>
    <col min="18" max="18" width="7.85546875" style="7" customWidth="1"/>
    <col min="19" max="19" width="9.28515625" style="7" customWidth="1"/>
    <col min="20" max="20" width="6.140625" style="7" customWidth="1"/>
    <col min="21" max="21" width="7.7109375" style="7" customWidth="1"/>
    <col min="22" max="22" width="7.42578125" style="7" customWidth="1"/>
    <col min="23" max="23" width="8" style="7" customWidth="1"/>
    <col min="24" max="24" width="7.5703125" style="7" customWidth="1"/>
    <col min="25" max="25" width="6.140625" style="7" customWidth="1"/>
    <col min="26" max="26" width="7.28515625" style="7" customWidth="1"/>
    <col min="27" max="27" width="6.7109375" style="7" customWidth="1"/>
    <col min="28" max="16384" width="8.85546875" style="7"/>
  </cols>
  <sheetData>
    <row r="1" spans="1:27">
      <c r="A1" s="50" t="s">
        <v>100</v>
      </c>
    </row>
    <row r="2" spans="1:27" ht="13.5" thickBot="1"/>
    <row r="3" spans="1:27" ht="13.5" thickBot="1">
      <c r="A3" s="60" t="s">
        <v>0</v>
      </c>
      <c r="B3" s="5" t="s">
        <v>2</v>
      </c>
      <c r="C3" s="6"/>
      <c r="D3" s="28" t="s">
        <v>8</v>
      </c>
      <c r="E3" s="2" t="s">
        <v>9</v>
      </c>
      <c r="F3" s="2" t="s">
        <v>10</v>
      </c>
      <c r="G3" s="16" t="s">
        <v>11</v>
      </c>
      <c r="H3" s="19" t="s">
        <v>51</v>
      </c>
      <c r="I3" s="28" t="s">
        <v>12</v>
      </c>
      <c r="J3" s="2" t="s">
        <v>13</v>
      </c>
      <c r="K3" s="2" t="s">
        <v>14</v>
      </c>
      <c r="L3" s="3" t="s">
        <v>15</v>
      </c>
      <c r="M3" s="2" t="s">
        <v>50</v>
      </c>
      <c r="N3" s="28" t="s">
        <v>16</v>
      </c>
      <c r="O3" s="2" t="s">
        <v>17</v>
      </c>
      <c r="P3" s="2" t="s">
        <v>18</v>
      </c>
      <c r="Q3" s="3" t="s">
        <v>19</v>
      </c>
      <c r="R3" s="2" t="s">
        <v>49</v>
      </c>
      <c r="S3" s="28" t="s">
        <v>20</v>
      </c>
      <c r="T3" s="2" t="s">
        <v>21</v>
      </c>
      <c r="U3" s="2" t="s">
        <v>22</v>
      </c>
      <c r="V3" s="3" t="s">
        <v>23</v>
      </c>
      <c r="W3" s="19" t="s">
        <v>80</v>
      </c>
      <c r="X3" s="28" t="s">
        <v>81</v>
      </c>
      <c r="Y3" s="2" t="s">
        <v>82</v>
      </c>
      <c r="Z3" s="2" t="s">
        <v>83</v>
      </c>
      <c r="AA3" s="3" t="s">
        <v>84</v>
      </c>
    </row>
    <row r="4" spans="1:27">
      <c r="A4" s="54" t="s">
        <v>101</v>
      </c>
      <c r="B4" s="11">
        <f>M4</f>
        <v>-0.66580696359488145</v>
      </c>
      <c r="C4" s="9"/>
      <c r="D4" s="46">
        <v>10081</v>
      </c>
      <c r="E4" s="9">
        <f>100*D4/D$19</f>
        <v>13.963570884410277</v>
      </c>
      <c r="F4" s="1">
        <f>D4</f>
        <v>10081</v>
      </c>
      <c r="G4" s="11">
        <f>E4</f>
        <v>13.963570884410277</v>
      </c>
      <c r="H4" s="9">
        <f>I4/D4</f>
        <v>-0.55470687431802401</v>
      </c>
      <c r="I4" s="63">
        <v>-5592</v>
      </c>
      <c r="J4" s="9">
        <f>100*I4/I$19</f>
        <v>-1.0009648069222659</v>
      </c>
      <c r="K4" s="1">
        <f>I4</f>
        <v>-5592</v>
      </c>
      <c r="L4" s="11">
        <f>J4</f>
        <v>-1.0009648069222659</v>
      </c>
      <c r="M4" s="9">
        <f>N4/D4</f>
        <v>-0.66580696359488145</v>
      </c>
      <c r="N4" s="64">
        <v>-6712</v>
      </c>
      <c r="O4" s="9">
        <f>100*N4/N$19</f>
        <v>-0.16995416909325703</v>
      </c>
      <c r="P4" s="1">
        <f>N4</f>
        <v>-6712</v>
      </c>
      <c r="Q4" s="11">
        <f>O4</f>
        <v>-0.16995416909325703</v>
      </c>
      <c r="R4" s="9">
        <f>S4/D4</f>
        <v>-1.1188374169229243</v>
      </c>
      <c r="S4" s="64">
        <v>-11279</v>
      </c>
      <c r="T4" s="9">
        <f>100*S4/S$19</f>
        <v>-8.2515784006028277</v>
      </c>
      <c r="U4" s="1">
        <f>S4</f>
        <v>-11279</v>
      </c>
      <c r="V4" s="11">
        <f>T4</f>
        <v>-8.2515784006028277</v>
      </c>
      <c r="W4" s="9">
        <f>X4/D4</f>
        <v>-0.58525939886915979</v>
      </c>
      <c r="X4" s="64">
        <v>-5900</v>
      </c>
      <c r="Y4" s="9">
        <f>100*X4/X$19</f>
        <v>-0.81717564705768286</v>
      </c>
      <c r="Z4" s="1">
        <f>X4</f>
        <v>-5900</v>
      </c>
      <c r="AA4" s="11">
        <f>Y4</f>
        <v>-0.81717564705768286</v>
      </c>
    </row>
    <row r="5" spans="1:27">
      <c r="A5" s="54">
        <v>0</v>
      </c>
      <c r="B5" s="11">
        <f>M5</f>
        <v>0</v>
      </c>
      <c r="C5" s="9"/>
      <c r="D5" s="46">
        <v>5556</v>
      </c>
      <c r="E5" s="9">
        <f>100*D5/D$19</f>
        <v>7.6958238105131933</v>
      </c>
      <c r="F5" s="1">
        <f t="shared" ref="F5:G7" si="0">D5+F4</f>
        <v>15637</v>
      </c>
      <c r="G5" s="11">
        <f t="shared" si="0"/>
        <v>21.659394694923471</v>
      </c>
      <c r="H5" s="9">
        <f>I5/D5</f>
        <v>-1.7998560115190784E-4</v>
      </c>
      <c r="I5" s="46">
        <v>-1</v>
      </c>
      <c r="J5" s="9">
        <f>100*I5/I$19</f>
        <v>-1.7899942899182153E-4</v>
      </c>
      <c r="K5" s="1">
        <f t="shared" ref="K5:L7" si="1">I5+K4</f>
        <v>-5593</v>
      </c>
      <c r="L5" s="11">
        <f t="shared" si="1"/>
        <v>-1.0011438063512577</v>
      </c>
      <c r="M5" s="9">
        <f>N5/D5</f>
        <v>0</v>
      </c>
      <c r="N5" s="46">
        <v>0</v>
      </c>
      <c r="O5" s="9">
        <f>100*N5/N$19</f>
        <v>0</v>
      </c>
      <c r="P5" s="1">
        <f t="shared" ref="P5:Q7" si="2">N5+P4</f>
        <v>-6712</v>
      </c>
      <c r="Q5" s="11">
        <f t="shared" si="2"/>
        <v>-0.16995416909325703</v>
      </c>
      <c r="R5" s="9">
        <f>S5/D5</f>
        <v>-2.0878329733621311E-2</v>
      </c>
      <c r="S5" s="47">
        <v>-116</v>
      </c>
      <c r="T5" s="9">
        <f>100*S5/S$19</f>
        <v>-8.4864180731441446E-2</v>
      </c>
      <c r="U5" s="1">
        <f t="shared" ref="U5:V7" si="3">S5+U4</f>
        <v>-11395</v>
      </c>
      <c r="V5" s="11">
        <f t="shared" si="3"/>
        <v>-8.3364425813342695</v>
      </c>
      <c r="W5" s="9">
        <f>X5/D5</f>
        <v>-2.0158387329013677E-2</v>
      </c>
      <c r="X5" s="46">
        <v>-112</v>
      </c>
      <c r="Y5" s="9">
        <f>100*X5/X$19</f>
        <v>-1.5512486859400083E-2</v>
      </c>
      <c r="Z5" s="1">
        <f t="shared" ref="Z5:AA7" si="4">X5+Z4</f>
        <v>-6012</v>
      </c>
      <c r="AA5" s="11">
        <f t="shared" si="4"/>
        <v>-0.83268813391708296</v>
      </c>
    </row>
    <row r="6" spans="1:27">
      <c r="A6" s="54" t="s">
        <v>94</v>
      </c>
      <c r="B6" s="11">
        <f>M6</f>
        <v>0.76497567755385687</v>
      </c>
      <c r="C6" s="9"/>
      <c r="D6" s="46">
        <v>21585</v>
      </c>
      <c r="E6" s="9">
        <f>100*D6/D$19</f>
        <v>29.898192395595263</v>
      </c>
      <c r="F6" s="1">
        <f t="shared" si="0"/>
        <v>37222</v>
      </c>
      <c r="G6" s="11">
        <f t="shared" si="0"/>
        <v>51.557587090518737</v>
      </c>
      <c r="H6" s="9">
        <f>I6/D6</f>
        <v>0.16919156821867037</v>
      </c>
      <c r="I6" s="46">
        <v>3652</v>
      </c>
      <c r="J6" s="9">
        <f>100*I6/I$19</f>
        <v>0.65370591467813222</v>
      </c>
      <c r="K6" s="1">
        <f t="shared" si="1"/>
        <v>-1941</v>
      </c>
      <c r="L6" s="11">
        <f t="shared" si="1"/>
        <v>-0.34743789167312544</v>
      </c>
      <c r="M6" s="9">
        <f>N6/D6</f>
        <v>0.76497567755385687</v>
      </c>
      <c r="N6" s="46">
        <v>16512</v>
      </c>
      <c r="O6" s="9">
        <f>100*N6/N$19</f>
        <v>0.41809941002202922</v>
      </c>
      <c r="P6" s="1">
        <f t="shared" si="2"/>
        <v>9800</v>
      </c>
      <c r="Q6" s="11">
        <f t="shared" si="2"/>
        <v>0.24814524092877219</v>
      </c>
      <c r="R6" s="9">
        <f>S6/D6</f>
        <v>-9.6177901320361359E-2</v>
      </c>
      <c r="S6" s="47">
        <v>-2076</v>
      </c>
      <c r="T6" s="9">
        <f>100*S6/S$19</f>
        <v>-1.5187761999868314</v>
      </c>
      <c r="U6" s="1">
        <f t="shared" si="3"/>
        <v>-13471</v>
      </c>
      <c r="V6" s="11">
        <f t="shared" si="3"/>
        <v>-9.855218781321101</v>
      </c>
      <c r="W6" s="9">
        <f>X6/D6</f>
        <v>0.20166782487838777</v>
      </c>
      <c r="X6" s="46">
        <v>4353</v>
      </c>
      <c r="Y6" s="9">
        <f>100*X6/X$19</f>
        <v>0.60290942231221922</v>
      </c>
      <c r="Z6" s="1">
        <f t="shared" si="4"/>
        <v>-1659</v>
      </c>
      <c r="AA6" s="11">
        <f t="shared" si="4"/>
        <v>-0.22977871160486374</v>
      </c>
    </row>
    <row r="7" spans="1:27">
      <c r="A7" s="54" t="s">
        <v>95</v>
      </c>
      <c r="B7" s="11">
        <f t="shared" ref="B7:B19" si="5">M7</f>
        <v>3.2789552558338686</v>
      </c>
      <c r="C7" s="9"/>
      <c r="D7" s="46">
        <v>9342</v>
      </c>
      <c r="E7" s="9">
        <f>100*D7/D$19</f>
        <v>12.939954290463328</v>
      </c>
      <c r="F7" s="1">
        <f t="shared" si="0"/>
        <v>46564</v>
      </c>
      <c r="G7" s="11">
        <f t="shared" si="0"/>
        <v>64.497541380982071</v>
      </c>
      <c r="H7" s="9">
        <f>I7/D7</f>
        <v>0.8079640333975594</v>
      </c>
      <c r="I7" s="46">
        <v>7548</v>
      </c>
      <c r="J7" s="9">
        <f>100*I7/I$19</f>
        <v>1.3510876900302689</v>
      </c>
      <c r="K7" s="1">
        <f t="shared" si="1"/>
        <v>5607</v>
      </c>
      <c r="L7" s="11">
        <f t="shared" si="1"/>
        <v>1.0036497983571433</v>
      </c>
      <c r="M7" s="9">
        <f>N7/D7</f>
        <v>3.2789552558338686</v>
      </c>
      <c r="N7" s="46">
        <v>30632</v>
      </c>
      <c r="O7" s="9">
        <f>100*N7/N$19</f>
        <v>0.77563112450307647</v>
      </c>
      <c r="P7" s="1">
        <f t="shared" si="2"/>
        <v>40432</v>
      </c>
      <c r="Q7" s="11">
        <f t="shared" si="2"/>
        <v>1.0237763654318486</v>
      </c>
      <c r="R7" s="9">
        <f>S7/D7</f>
        <v>-2.4619995718261614E-3</v>
      </c>
      <c r="S7" s="47">
        <v>-23</v>
      </c>
      <c r="T7" s="9">
        <f>100*S7/S$19</f>
        <v>-1.6826518593303044E-2</v>
      </c>
      <c r="U7" s="1">
        <f t="shared" si="3"/>
        <v>-13494</v>
      </c>
      <c r="V7" s="11">
        <f t="shared" si="3"/>
        <v>-9.8720452999144044</v>
      </c>
      <c r="W7" s="9">
        <f t="shared" ref="W7:W19" si="6">X7/D7</f>
        <v>0.94669235709698141</v>
      </c>
      <c r="X7" s="46">
        <v>8844</v>
      </c>
      <c r="Y7" s="9">
        <f t="shared" ref="Y7:Y18" si="7">100*X7/X$19</f>
        <v>1.2249324445047707</v>
      </c>
      <c r="Z7" s="1">
        <f t="shared" si="4"/>
        <v>7185</v>
      </c>
      <c r="AA7" s="11">
        <f t="shared" si="4"/>
        <v>0.99515373289990694</v>
      </c>
    </row>
    <row r="8" spans="1:27">
      <c r="A8" s="54" t="s">
        <v>96</v>
      </c>
      <c r="B8" s="11">
        <f t="shared" si="5"/>
        <v>7.1852616064848931</v>
      </c>
      <c r="C8" s="9"/>
      <c r="D8" s="46">
        <v>6785</v>
      </c>
      <c r="E8" s="9">
        <f t="shared" ref="E8:E18" si="8">100*D8/D$19</f>
        <v>9.3981577671583914</v>
      </c>
      <c r="F8" s="1">
        <f t="shared" ref="F8:F18" si="9">D8+F7</f>
        <v>53349</v>
      </c>
      <c r="G8" s="11">
        <f t="shared" ref="G8:G18" si="10">E8+G7</f>
        <v>73.895699148140466</v>
      </c>
      <c r="H8" s="9">
        <f t="shared" ref="H8:H18" si="11">I8/D8</f>
        <v>1.6144436256448047</v>
      </c>
      <c r="I8" s="46">
        <v>10954</v>
      </c>
      <c r="J8" s="9">
        <f t="shared" ref="J8:J18" si="12">100*I8/I$19</f>
        <v>1.9607597451764129</v>
      </c>
      <c r="K8" s="1">
        <f t="shared" ref="K8:K18" si="13">I8+K7</f>
        <v>16561</v>
      </c>
      <c r="L8" s="11">
        <f t="shared" ref="L8:L18" si="14">J8+L7</f>
        <v>2.9644095435335562</v>
      </c>
      <c r="M8" s="9">
        <f t="shared" ref="M8:M18" si="15">N8/D8</f>
        <v>7.1852616064848931</v>
      </c>
      <c r="N8" s="46">
        <v>48752</v>
      </c>
      <c r="O8" s="9">
        <f t="shared" ref="O8:O18" si="16">100*N8/N$19</f>
        <v>1.234446610791786</v>
      </c>
      <c r="P8" s="1">
        <f t="shared" ref="P8:P18" si="17">N8+P7</f>
        <v>89184</v>
      </c>
      <c r="Q8" s="11">
        <f t="shared" ref="Q8:Q18" si="18">O8+Q7</f>
        <v>2.2582229762236343</v>
      </c>
      <c r="R8" s="9">
        <f t="shared" ref="R8:R18" si="19">S8/D8</f>
        <v>0.15239498894620487</v>
      </c>
      <c r="S8" s="46">
        <v>1034</v>
      </c>
      <c r="T8" s="9">
        <f t="shared" ref="T8:T18" si="20">100*S8/S$19</f>
        <v>0.75646174893371088</v>
      </c>
      <c r="U8" s="1">
        <f t="shared" ref="U8:U18" si="21">S8+U7</f>
        <v>-12460</v>
      </c>
      <c r="V8" s="11">
        <f t="shared" ref="V8:V18" si="22">T8+V7</f>
        <v>-9.1155835509806931</v>
      </c>
      <c r="W8" s="9">
        <f t="shared" si="6"/>
        <v>1.9831982313927783</v>
      </c>
      <c r="X8" s="46">
        <v>13456</v>
      </c>
      <c r="Y8" s="9">
        <f t="shared" si="7"/>
        <v>1.8637144926793527</v>
      </c>
      <c r="Z8" s="1">
        <f t="shared" ref="Z8:Z18" si="23">X8+Z7</f>
        <v>20641</v>
      </c>
      <c r="AA8" s="11">
        <f t="shared" ref="AA8:AA18" si="24">Y8+AA7</f>
        <v>2.8588682255792595</v>
      </c>
    </row>
    <row r="9" spans="1:27" s="48" customFormat="1">
      <c r="A9" s="54" t="s">
        <v>97</v>
      </c>
      <c r="B9" s="11">
        <f t="shared" si="5"/>
        <v>14.312402156896852</v>
      </c>
      <c r="C9" s="9"/>
      <c r="D9" s="46">
        <v>5749</v>
      </c>
      <c r="E9" s="9">
        <f t="shared" si="8"/>
        <v>7.9631553431678093</v>
      </c>
      <c r="F9" s="1">
        <f t="shared" si="9"/>
        <v>59098</v>
      </c>
      <c r="G9" s="11">
        <f t="shared" si="10"/>
        <v>81.858854491308279</v>
      </c>
      <c r="H9" s="9">
        <f t="shared" si="11"/>
        <v>2.9697338667594364</v>
      </c>
      <c r="I9" s="46">
        <v>17073</v>
      </c>
      <c r="J9" s="9">
        <f t="shared" si="12"/>
        <v>3.0560572511773687</v>
      </c>
      <c r="K9" s="1">
        <f t="shared" si="13"/>
        <v>33634</v>
      </c>
      <c r="L9" s="11">
        <f t="shared" si="14"/>
        <v>6.0204667947109254</v>
      </c>
      <c r="M9" s="9">
        <f t="shared" si="15"/>
        <v>14.312402156896852</v>
      </c>
      <c r="N9" s="46">
        <v>82282</v>
      </c>
      <c r="O9" s="9">
        <f t="shared" si="16"/>
        <v>2.0834578279695135</v>
      </c>
      <c r="P9" s="1">
        <f t="shared" si="17"/>
        <v>171466</v>
      </c>
      <c r="Q9" s="11">
        <f t="shared" si="18"/>
        <v>4.3416808041931478</v>
      </c>
      <c r="R9" s="9">
        <f t="shared" si="19"/>
        <v>0.37589145938424073</v>
      </c>
      <c r="S9" s="46">
        <v>2161</v>
      </c>
      <c r="T9" s="9">
        <f t="shared" si="20"/>
        <v>1.58096116000556</v>
      </c>
      <c r="U9" s="1">
        <f t="shared" si="21"/>
        <v>-10299</v>
      </c>
      <c r="V9" s="11">
        <f t="shared" si="22"/>
        <v>-7.5346223909751329</v>
      </c>
      <c r="W9" s="9">
        <f t="shared" si="6"/>
        <v>3.842581318490172</v>
      </c>
      <c r="X9" s="46">
        <v>22091</v>
      </c>
      <c r="Y9" s="9">
        <f t="shared" si="7"/>
        <v>3.0596995286697073</v>
      </c>
      <c r="Z9" s="1">
        <f t="shared" si="23"/>
        <v>42732</v>
      </c>
      <c r="AA9" s="11">
        <f t="shared" si="24"/>
        <v>5.9185677542489668</v>
      </c>
    </row>
    <row r="10" spans="1:27">
      <c r="A10" s="54" t="s">
        <v>98</v>
      </c>
      <c r="B10" s="11">
        <f t="shared" si="5"/>
        <v>31.667457627118644</v>
      </c>
      <c r="C10" s="9"/>
      <c r="D10" s="46">
        <v>5900</v>
      </c>
      <c r="E10" s="9">
        <f t="shared" si="8"/>
        <v>8.1723111018768613</v>
      </c>
      <c r="F10" s="1">
        <f t="shared" si="9"/>
        <v>64998</v>
      </c>
      <c r="G10" s="11">
        <f t="shared" si="10"/>
        <v>90.031165593185136</v>
      </c>
      <c r="H10" s="9">
        <f t="shared" si="11"/>
        <v>6.4018644067796613</v>
      </c>
      <c r="I10" s="46">
        <v>37771</v>
      </c>
      <c r="J10" s="9">
        <f t="shared" si="12"/>
        <v>6.76098743245009</v>
      </c>
      <c r="K10" s="1">
        <f t="shared" si="13"/>
        <v>71405</v>
      </c>
      <c r="L10" s="11">
        <f t="shared" si="14"/>
        <v>12.781454227161015</v>
      </c>
      <c r="M10" s="9">
        <f t="shared" si="15"/>
        <v>31.667457627118644</v>
      </c>
      <c r="N10" s="46">
        <v>186838</v>
      </c>
      <c r="O10" s="9">
        <f t="shared" si="16"/>
        <v>4.7309143392499937</v>
      </c>
      <c r="P10" s="1">
        <f t="shared" si="17"/>
        <v>358304</v>
      </c>
      <c r="Q10" s="11">
        <f t="shared" si="18"/>
        <v>9.0725951434431416</v>
      </c>
      <c r="R10" s="9">
        <f t="shared" si="19"/>
        <v>1.041864406779661</v>
      </c>
      <c r="S10" s="46">
        <v>6147</v>
      </c>
      <c r="T10" s="9">
        <f t="shared" si="20"/>
        <v>4.4970699910014709</v>
      </c>
      <c r="U10" s="1">
        <f t="shared" si="21"/>
        <v>-4152</v>
      </c>
      <c r="V10" s="11">
        <f t="shared" si="22"/>
        <v>-3.037552399973662</v>
      </c>
      <c r="W10" s="9">
        <f t="shared" si="6"/>
        <v>8.1654237288135594</v>
      </c>
      <c r="X10" s="46">
        <v>48176</v>
      </c>
      <c r="Y10" s="9">
        <f t="shared" si="7"/>
        <v>6.6725854190933784</v>
      </c>
      <c r="Z10" s="1">
        <f t="shared" si="23"/>
        <v>90908</v>
      </c>
      <c r="AA10" s="11">
        <f t="shared" si="24"/>
        <v>12.591153173342345</v>
      </c>
    </row>
    <row r="11" spans="1:27">
      <c r="A11" s="54" t="s">
        <v>74</v>
      </c>
      <c r="B11" s="11">
        <f t="shared" si="5"/>
        <v>70.449662162162156</v>
      </c>
      <c r="C11" s="9"/>
      <c r="D11" s="46">
        <v>2960</v>
      </c>
      <c r="E11" s="9">
        <f t="shared" si="8"/>
        <v>4.1000069256873743</v>
      </c>
      <c r="F11" s="1">
        <f t="shared" si="9"/>
        <v>67958</v>
      </c>
      <c r="G11" s="11">
        <f t="shared" si="10"/>
        <v>94.131172518872518</v>
      </c>
      <c r="H11" s="9">
        <f t="shared" si="11"/>
        <v>13.199662162162163</v>
      </c>
      <c r="I11" s="46">
        <v>39071</v>
      </c>
      <c r="J11" s="9">
        <f t="shared" si="12"/>
        <v>6.9936866901394588</v>
      </c>
      <c r="K11" s="1">
        <f t="shared" si="13"/>
        <v>110476</v>
      </c>
      <c r="L11" s="11">
        <f t="shared" si="14"/>
        <v>19.775140917300476</v>
      </c>
      <c r="M11" s="9">
        <f t="shared" si="15"/>
        <v>70.449662162162156</v>
      </c>
      <c r="N11" s="46">
        <v>208531</v>
      </c>
      <c r="O11" s="9">
        <f t="shared" si="16"/>
        <v>5.2802015547058971</v>
      </c>
      <c r="P11" s="1">
        <f t="shared" si="17"/>
        <v>566835</v>
      </c>
      <c r="Q11" s="11">
        <f t="shared" si="18"/>
        <v>14.352796698149039</v>
      </c>
      <c r="R11" s="9">
        <f t="shared" si="19"/>
        <v>2.6040540540540542</v>
      </c>
      <c r="S11" s="46">
        <v>7708</v>
      </c>
      <c r="T11" s="9">
        <f t="shared" si="20"/>
        <v>5.6390784920512989</v>
      </c>
      <c r="U11" s="1">
        <f t="shared" si="21"/>
        <v>3556</v>
      </c>
      <c r="V11" s="11">
        <f t="shared" si="22"/>
        <v>2.6015260920776369</v>
      </c>
      <c r="W11" s="9">
        <f t="shared" si="6"/>
        <v>17.415202702702704</v>
      </c>
      <c r="X11" s="46">
        <v>51549</v>
      </c>
      <c r="Y11" s="9">
        <f t="shared" si="7"/>
        <v>7.1397605813858469</v>
      </c>
      <c r="Z11" s="1">
        <f t="shared" si="23"/>
        <v>142457</v>
      </c>
      <c r="AA11" s="11">
        <f t="shared" si="24"/>
        <v>19.730913754728192</v>
      </c>
    </row>
    <row r="12" spans="1:27">
      <c r="A12" s="54" t="s">
        <v>75</v>
      </c>
      <c r="B12" s="11">
        <f t="shared" si="5"/>
        <v>141.10492845786965</v>
      </c>
      <c r="C12" s="9"/>
      <c r="D12" s="46">
        <v>1887</v>
      </c>
      <c r="E12" s="9">
        <f t="shared" si="8"/>
        <v>2.6137544151257011</v>
      </c>
      <c r="F12" s="1">
        <f t="shared" si="9"/>
        <v>69845</v>
      </c>
      <c r="G12" s="11">
        <f t="shared" si="10"/>
        <v>96.744926933998215</v>
      </c>
      <c r="H12" s="9">
        <f t="shared" si="11"/>
        <v>25.836777954425013</v>
      </c>
      <c r="I12" s="46">
        <v>48754</v>
      </c>
      <c r="J12" s="9">
        <f t="shared" si="12"/>
        <v>8.7269381610672667</v>
      </c>
      <c r="K12" s="1">
        <f t="shared" si="13"/>
        <v>159230</v>
      </c>
      <c r="L12" s="11">
        <f t="shared" si="14"/>
        <v>28.502079078367743</v>
      </c>
      <c r="M12" s="9">
        <f t="shared" si="15"/>
        <v>141.10492845786965</v>
      </c>
      <c r="N12" s="46">
        <v>266265</v>
      </c>
      <c r="O12" s="9">
        <f t="shared" si="16"/>
        <v>6.742080875091788</v>
      </c>
      <c r="P12" s="1">
        <f t="shared" si="17"/>
        <v>833100</v>
      </c>
      <c r="Q12" s="11">
        <f t="shared" si="18"/>
        <v>21.094877573240826</v>
      </c>
      <c r="R12" s="9">
        <f t="shared" si="19"/>
        <v>4.5050344462109164</v>
      </c>
      <c r="S12" s="46">
        <v>8501</v>
      </c>
      <c r="T12" s="9">
        <f t="shared" si="20"/>
        <v>6.2192275896377911</v>
      </c>
      <c r="U12" s="1">
        <f t="shared" si="21"/>
        <v>12057</v>
      </c>
      <c r="V12" s="11">
        <f t="shared" si="22"/>
        <v>8.8207536817154271</v>
      </c>
      <c r="W12" s="9">
        <f t="shared" si="6"/>
        <v>33.54054054054054</v>
      </c>
      <c r="X12" s="46">
        <v>63291</v>
      </c>
      <c r="Y12" s="9">
        <f t="shared" si="7"/>
        <v>8.7660786233775951</v>
      </c>
      <c r="Z12" s="1">
        <f t="shared" si="23"/>
        <v>205748</v>
      </c>
      <c r="AA12" s="11">
        <f t="shared" si="24"/>
        <v>28.496992378105787</v>
      </c>
    </row>
    <row r="13" spans="1:27">
      <c r="A13" s="54" t="s">
        <v>76</v>
      </c>
      <c r="B13" s="11">
        <f t="shared" si="5"/>
        <v>307.4611973392461</v>
      </c>
      <c r="C13" s="9"/>
      <c r="D13" s="46">
        <v>1353</v>
      </c>
      <c r="E13" s="9">
        <f t="shared" si="8"/>
        <v>1.8740910035321006</v>
      </c>
      <c r="F13" s="1">
        <f t="shared" si="9"/>
        <v>71198</v>
      </c>
      <c r="G13" s="11">
        <f t="shared" si="10"/>
        <v>98.619017937530316</v>
      </c>
      <c r="H13" s="9">
        <f t="shared" si="11"/>
        <v>51.178861788617887</v>
      </c>
      <c r="I13" s="46">
        <v>69245</v>
      </c>
      <c r="J13" s="9">
        <f t="shared" si="12"/>
        <v>12.39481546053868</v>
      </c>
      <c r="K13" s="1">
        <f t="shared" si="13"/>
        <v>228475</v>
      </c>
      <c r="L13" s="11">
        <f t="shared" si="14"/>
        <v>40.896894538906423</v>
      </c>
      <c r="M13" s="9">
        <f t="shared" si="15"/>
        <v>307.4611973392461</v>
      </c>
      <c r="N13" s="46">
        <v>415995</v>
      </c>
      <c r="O13" s="9">
        <f t="shared" si="16"/>
        <v>10.5333856632821</v>
      </c>
      <c r="P13" s="1">
        <f t="shared" si="17"/>
        <v>1249095</v>
      </c>
      <c r="Q13" s="11">
        <f t="shared" si="18"/>
        <v>31.628263236522926</v>
      </c>
      <c r="R13" s="9">
        <f t="shared" si="19"/>
        <v>9.913525498891353</v>
      </c>
      <c r="S13" s="46">
        <v>13413</v>
      </c>
      <c r="T13" s="9">
        <f t="shared" si="20"/>
        <v>9.8127866909553809</v>
      </c>
      <c r="U13" s="1">
        <f t="shared" si="21"/>
        <v>25470</v>
      </c>
      <c r="V13" s="11">
        <f t="shared" si="22"/>
        <v>18.633540372670808</v>
      </c>
      <c r="W13" s="9">
        <f t="shared" si="6"/>
        <v>68.796008869179602</v>
      </c>
      <c r="X13" s="46">
        <v>93081</v>
      </c>
      <c r="Y13" s="9">
        <f t="shared" si="7"/>
        <v>12.892123119284099</v>
      </c>
      <c r="Z13" s="1">
        <f t="shared" si="23"/>
        <v>298829</v>
      </c>
      <c r="AA13" s="11">
        <f t="shared" si="24"/>
        <v>41.389115497389888</v>
      </c>
    </row>
    <row r="14" spans="1:27">
      <c r="A14" s="54" t="s">
        <v>77</v>
      </c>
      <c r="B14" s="11">
        <f t="shared" si="5"/>
        <v>696.95501022494886</v>
      </c>
      <c r="C14" s="9"/>
      <c r="D14" s="46">
        <v>489</v>
      </c>
      <c r="E14" s="9">
        <f t="shared" si="8"/>
        <v>0.67733222522335346</v>
      </c>
      <c r="F14" s="1">
        <f t="shared" si="9"/>
        <v>71687</v>
      </c>
      <c r="G14" s="11">
        <f t="shared" si="10"/>
        <v>99.296350162753669</v>
      </c>
      <c r="H14" s="9">
        <f t="shared" si="11"/>
        <v>115.16973415132924</v>
      </c>
      <c r="I14" s="46">
        <v>56318</v>
      </c>
      <c r="J14" s="9">
        <f t="shared" si="12"/>
        <v>10.080889841961405</v>
      </c>
      <c r="K14" s="1">
        <f t="shared" si="13"/>
        <v>284793</v>
      </c>
      <c r="L14" s="11">
        <f t="shared" si="14"/>
        <v>50.977784380867831</v>
      </c>
      <c r="M14" s="9">
        <f t="shared" si="15"/>
        <v>696.95501022494886</v>
      </c>
      <c r="N14" s="46">
        <v>340811</v>
      </c>
      <c r="O14" s="9">
        <f t="shared" si="16"/>
        <v>8.6296558883852832</v>
      </c>
      <c r="P14" s="1">
        <f t="shared" si="17"/>
        <v>1589906</v>
      </c>
      <c r="Q14" s="11">
        <f t="shared" si="18"/>
        <v>40.257919124908213</v>
      </c>
      <c r="R14" s="9">
        <f t="shared" si="19"/>
        <v>26.235173824130879</v>
      </c>
      <c r="S14" s="46">
        <v>12829</v>
      </c>
      <c r="T14" s="9">
        <f t="shared" si="20"/>
        <v>9.385539436238469</v>
      </c>
      <c r="U14" s="1">
        <f t="shared" si="21"/>
        <v>38299</v>
      </c>
      <c r="V14" s="11">
        <f t="shared" si="22"/>
        <v>28.019079808909275</v>
      </c>
      <c r="W14" s="9">
        <f t="shared" si="6"/>
        <v>149.88139059304703</v>
      </c>
      <c r="X14" s="46">
        <v>73292</v>
      </c>
      <c r="Y14" s="9">
        <f t="shared" si="7"/>
        <v>10.151260597313847</v>
      </c>
      <c r="Z14" s="1">
        <f t="shared" si="23"/>
        <v>372121</v>
      </c>
      <c r="AA14" s="11">
        <f t="shared" si="24"/>
        <v>51.540376094703731</v>
      </c>
    </row>
    <row r="15" spans="1:27">
      <c r="A15" s="54" t="s">
        <v>78</v>
      </c>
      <c r="B15" s="11">
        <f t="shared" si="5"/>
        <v>1995.0255220417635</v>
      </c>
      <c r="C15" s="9"/>
      <c r="D15" s="46">
        <v>431</v>
      </c>
      <c r="E15" s="9">
        <f t="shared" si="8"/>
        <v>0.59699425167947917</v>
      </c>
      <c r="F15" s="1">
        <f t="shared" si="9"/>
        <v>72118</v>
      </c>
      <c r="G15" s="11">
        <f t="shared" si="10"/>
        <v>99.893344414433145</v>
      </c>
      <c r="H15" s="9">
        <f t="shared" si="11"/>
        <v>277.19025522041761</v>
      </c>
      <c r="I15" s="46">
        <v>119469</v>
      </c>
      <c r="J15" s="9">
        <f t="shared" si="12"/>
        <v>21.384882782223926</v>
      </c>
      <c r="K15" s="1">
        <f t="shared" si="13"/>
        <v>404262</v>
      </c>
      <c r="L15" s="11">
        <f t="shared" si="14"/>
        <v>72.362667163091757</v>
      </c>
      <c r="M15" s="8">
        <f t="shared" si="15"/>
        <v>1995.0255220417635</v>
      </c>
      <c r="N15" s="46">
        <v>859856</v>
      </c>
      <c r="O15" s="9">
        <f t="shared" si="16"/>
        <v>21.772364722862278</v>
      </c>
      <c r="P15" s="1">
        <f t="shared" si="17"/>
        <v>2449762</v>
      </c>
      <c r="Q15" s="11">
        <f t="shared" si="18"/>
        <v>62.030283847770491</v>
      </c>
      <c r="R15" s="9">
        <f t="shared" si="19"/>
        <v>71.835266821345712</v>
      </c>
      <c r="S15" s="46">
        <v>30961</v>
      </c>
      <c r="T15" s="9">
        <f t="shared" si="20"/>
        <v>22.650688789880679</v>
      </c>
      <c r="U15" s="1">
        <f t="shared" si="21"/>
        <v>69260</v>
      </c>
      <c r="V15" s="11">
        <f t="shared" si="22"/>
        <v>50.669768598789958</v>
      </c>
      <c r="W15" s="9">
        <f t="shared" si="6"/>
        <v>359.71461716937353</v>
      </c>
      <c r="X15" s="46">
        <v>155037</v>
      </c>
      <c r="Y15" s="9">
        <f t="shared" si="7"/>
        <v>21.473298439471524</v>
      </c>
      <c r="Z15" s="1">
        <f t="shared" si="23"/>
        <v>527158</v>
      </c>
      <c r="AA15" s="11">
        <f t="shared" si="24"/>
        <v>73.013674534175252</v>
      </c>
    </row>
    <row r="16" spans="1:27">
      <c r="A16" s="54" t="s">
        <v>91</v>
      </c>
      <c r="B16" s="11">
        <f t="shared" si="5"/>
        <v>6721.340909090909</v>
      </c>
      <c r="C16" s="9"/>
      <c r="D16" s="46">
        <v>44</v>
      </c>
      <c r="E16" s="9">
        <f t="shared" si="8"/>
        <v>6.0946048895352864E-2</v>
      </c>
      <c r="F16" s="1">
        <f t="shared" si="9"/>
        <v>72162</v>
      </c>
      <c r="G16" s="11">
        <f t="shared" si="10"/>
        <v>99.954290463328491</v>
      </c>
      <c r="H16" s="9">
        <f t="shared" si="11"/>
        <v>806.02272727272725</v>
      </c>
      <c r="I16" s="46">
        <v>35465</v>
      </c>
      <c r="J16" s="9">
        <f t="shared" si="12"/>
        <v>6.3482147491949501</v>
      </c>
      <c r="K16" s="1">
        <f t="shared" si="13"/>
        <v>439727</v>
      </c>
      <c r="L16" s="11">
        <f t="shared" si="14"/>
        <v>78.710881912286709</v>
      </c>
      <c r="M16" s="8">
        <f t="shared" si="15"/>
        <v>6721.340909090909</v>
      </c>
      <c r="N16" s="46">
        <v>295739</v>
      </c>
      <c r="O16" s="9">
        <f t="shared" si="16"/>
        <v>7.488390347656547</v>
      </c>
      <c r="P16" s="1">
        <f t="shared" si="17"/>
        <v>2745501</v>
      </c>
      <c r="Q16" s="11">
        <f t="shared" si="18"/>
        <v>69.518674195427039</v>
      </c>
      <c r="R16" s="9">
        <f t="shared" si="19"/>
        <v>153.86363636363637</v>
      </c>
      <c r="S16" s="46">
        <v>6770</v>
      </c>
      <c r="T16" s="9">
        <f t="shared" si="20"/>
        <v>4.9528491685505047</v>
      </c>
      <c r="U16" s="1">
        <f t="shared" si="21"/>
        <v>76030</v>
      </c>
      <c r="V16" s="11">
        <f t="shared" si="22"/>
        <v>55.622617767340465</v>
      </c>
      <c r="W16" s="9">
        <f t="shared" si="6"/>
        <v>829.5</v>
      </c>
      <c r="X16" s="46">
        <v>36498</v>
      </c>
      <c r="Y16" s="9">
        <f t="shared" si="7"/>
        <v>5.0551316553070018</v>
      </c>
      <c r="Z16" s="1">
        <f t="shared" si="23"/>
        <v>563656</v>
      </c>
      <c r="AA16" s="11">
        <f t="shared" si="24"/>
        <v>78.06880618948226</v>
      </c>
    </row>
    <row r="17" spans="1:27">
      <c r="A17" s="54" t="s">
        <v>99</v>
      </c>
      <c r="B17" s="11">
        <f t="shared" si="5"/>
        <v>14229</v>
      </c>
      <c r="C17" s="9"/>
      <c r="D17" s="46">
        <v>21</v>
      </c>
      <c r="E17" s="9">
        <f t="shared" si="8"/>
        <v>2.908788697278205E-2</v>
      </c>
      <c r="F17" s="1">
        <f t="shared" si="9"/>
        <v>72183</v>
      </c>
      <c r="G17" s="11">
        <f t="shared" si="10"/>
        <v>99.98337835030128</v>
      </c>
      <c r="H17" s="9">
        <f t="shared" si="11"/>
        <v>1956.3333333333333</v>
      </c>
      <c r="I17" s="46">
        <v>41083</v>
      </c>
      <c r="J17" s="9">
        <f t="shared" si="12"/>
        <v>7.353833541271003</v>
      </c>
      <c r="K17" s="1">
        <f t="shared" si="13"/>
        <v>480810</v>
      </c>
      <c r="L17" s="11">
        <f t="shared" si="14"/>
        <v>86.06471545355771</v>
      </c>
      <c r="M17" s="8">
        <f t="shared" si="15"/>
        <v>14229</v>
      </c>
      <c r="N17" s="46">
        <v>298809</v>
      </c>
      <c r="O17" s="9">
        <f t="shared" si="16"/>
        <v>7.5661256425189274</v>
      </c>
      <c r="P17" s="1">
        <f t="shared" si="17"/>
        <v>3044310</v>
      </c>
      <c r="Q17" s="11">
        <f t="shared" si="18"/>
        <v>77.084799837945965</v>
      </c>
      <c r="R17" s="9">
        <f t="shared" si="19"/>
        <v>580.80952380952385</v>
      </c>
      <c r="S17" s="46">
        <v>12197</v>
      </c>
      <c r="T17" s="9">
        <f t="shared" si="20"/>
        <v>8.9231759688050971</v>
      </c>
      <c r="U17" s="1">
        <f t="shared" si="21"/>
        <v>88227</v>
      </c>
      <c r="V17" s="11">
        <f t="shared" si="22"/>
        <v>64.545793736145555</v>
      </c>
      <c r="W17" s="9">
        <f t="shared" si="6"/>
        <v>1832.5238095238096</v>
      </c>
      <c r="X17" s="46">
        <v>38483</v>
      </c>
      <c r="Y17" s="9">
        <f t="shared" si="7"/>
        <v>5.3300627840204768</v>
      </c>
      <c r="Z17" s="1">
        <f t="shared" si="23"/>
        <v>602139</v>
      </c>
      <c r="AA17" s="11">
        <f t="shared" si="24"/>
        <v>83.398868973502744</v>
      </c>
    </row>
    <row r="18" spans="1:27" ht="13.5" thickBot="1">
      <c r="A18" s="61" t="s">
        <v>79</v>
      </c>
      <c r="B18" s="11">
        <f t="shared" si="5"/>
        <v>75415.833333333328</v>
      </c>
      <c r="C18" s="9"/>
      <c r="D18" s="46">
        <v>12</v>
      </c>
      <c r="E18" s="9">
        <f t="shared" si="8"/>
        <v>1.6621649698732598E-2</v>
      </c>
      <c r="F18" s="1">
        <f t="shared" si="9"/>
        <v>72195</v>
      </c>
      <c r="G18" s="11">
        <f t="shared" si="10"/>
        <v>100.00000000000001</v>
      </c>
      <c r="H18" s="9">
        <f t="shared" si="11"/>
        <v>6487.583333333333</v>
      </c>
      <c r="I18" s="46">
        <v>77851</v>
      </c>
      <c r="J18" s="9">
        <f t="shared" si="12"/>
        <v>13.935284546442297</v>
      </c>
      <c r="K18" s="1">
        <f t="shared" si="13"/>
        <v>558661</v>
      </c>
      <c r="L18" s="11">
        <f t="shared" si="14"/>
        <v>100</v>
      </c>
      <c r="M18" s="8">
        <f t="shared" si="15"/>
        <v>75415.833333333328</v>
      </c>
      <c r="N18" s="46">
        <v>904990</v>
      </c>
      <c r="O18" s="9">
        <f t="shared" si="16"/>
        <v>22.915200162054035</v>
      </c>
      <c r="P18" s="1">
        <f t="shared" si="17"/>
        <v>3949300</v>
      </c>
      <c r="Q18" s="11">
        <f t="shared" si="18"/>
        <v>100</v>
      </c>
      <c r="R18" s="9">
        <f t="shared" si="19"/>
        <v>4038.5</v>
      </c>
      <c r="S18" s="46">
        <v>48462</v>
      </c>
      <c r="T18" s="9">
        <f t="shared" si="20"/>
        <v>35.454206263854445</v>
      </c>
      <c r="U18" s="1">
        <f t="shared" si="21"/>
        <v>136689</v>
      </c>
      <c r="V18" s="11">
        <f t="shared" si="22"/>
        <v>100</v>
      </c>
      <c r="W18" s="9">
        <f t="shared" si="6"/>
        <v>9988.3333333333339</v>
      </c>
      <c r="X18" s="46">
        <v>119860</v>
      </c>
      <c r="Y18" s="9">
        <f t="shared" si="7"/>
        <v>16.601131026497267</v>
      </c>
      <c r="Z18" s="1">
        <f t="shared" si="23"/>
        <v>721999</v>
      </c>
      <c r="AA18" s="11">
        <f t="shared" si="24"/>
        <v>100.00000000000001</v>
      </c>
    </row>
    <row r="19" spans="1:27" ht="13.5" thickBot="1">
      <c r="A19" s="6" t="s">
        <v>1</v>
      </c>
      <c r="B19" s="22">
        <f t="shared" si="5"/>
        <v>54.703234296003878</v>
      </c>
      <c r="C19" s="12"/>
      <c r="D19" s="27">
        <f>SUM(D4:D18)</f>
        <v>72195</v>
      </c>
      <c r="E19" s="27">
        <f>SUM(E4:E18)</f>
        <v>100.00000000000001</v>
      </c>
      <c r="F19" s="4"/>
      <c r="G19" s="22"/>
      <c r="H19" s="21">
        <f>I19/D19</f>
        <v>7.7382228686197108</v>
      </c>
      <c r="I19" s="27">
        <f>SUM(I4:I18)</f>
        <v>558661</v>
      </c>
      <c r="J19" s="27">
        <f>SUM(J4:J18)</f>
        <v>100</v>
      </c>
      <c r="K19" s="20"/>
      <c r="L19" s="22"/>
      <c r="M19" s="21">
        <f>N19/D19</f>
        <v>54.703234296003878</v>
      </c>
      <c r="N19" s="27">
        <f>SUM(N4:N18)</f>
        <v>3949300</v>
      </c>
      <c r="O19" s="27">
        <f>SUM(O4:O18)</f>
        <v>100</v>
      </c>
      <c r="P19" s="4"/>
      <c r="Q19" s="5"/>
      <c r="R19" s="26">
        <f>S19/D19</f>
        <v>1.8933305630583837</v>
      </c>
      <c r="S19" s="27">
        <f>SUM(S4:S18)</f>
        <v>136689</v>
      </c>
      <c r="T19" s="27">
        <f>SUM(T4:T18)</f>
        <v>100</v>
      </c>
      <c r="U19" s="4"/>
      <c r="V19" s="5"/>
      <c r="W19" s="21">
        <f t="shared" si="6"/>
        <v>10.000678717362698</v>
      </c>
      <c r="X19" s="27">
        <f>SUM(X4:X18)</f>
        <v>721999</v>
      </c>
      <c r="Y19" s="27">
        <f>SUM(Y4:Y18)</f>
        <v>100.00000000000001</v>
      </c>
      <c r="Z19" s="20"/>
      <c r="AA19" s="22"/>
    </row>
    <row r="20" spans="1:27" ht="13.5" thickBot="1"/>
    <row r="21" spans="1:27" ht="13.5" thickBot="1">
      <c r="A21" s="60" t="s">
        <v>0</v>
      </c>
      <c r="B21" s="5" t="s">
        <v>2</v>
      </c>
      <c r="C21" s="2" t="s">
        <v>42</v>
      </c>
      <c r="D21" s="28" t="s">
        <v>24</v>
      </c>
      <c r="E21" s="2" t="s">
        <v>25</v>
      </c>
      <c r="F21" s="2" t="s">
        <v>26</v>
      </c>
      <c r="G21" s="3" t="s">
        <v>27</v>
      </c>
      <c r="H21" s="2" t="s">
        <v>121</v>
      </c>
      <c r="I21" s="28" t="s">
        <v>122</v>
      </c>
      <c r="J21" s="2" t="s">
        <v>123</v>
      </c>
      <c r="K21" s="2" t="s">
        <v>124</v>
      </c>
      <c r="L21" s="3" t="s">
        <v>125</v>
      </c>
      <c r="M21" s="66" t="s">
        <v>109</v>
      </c>
      <c r="N21" s="39" t="s">
        <v>110</v>
      </c>
      <c r="O21" s="2" t="s">
        <v>111</v>
      </c>
      <c r="P21" s="2" t="s">
        <v>112</v>
      </c>
      <c r="Q21" s="3" t="s">
        <v>113</v>
      </c>
      <c r="R21" s="2" t="s">
        <v>114</v>
      </c>
      <c r="S21" s="39" t="s">
        <v>115</v>
      </c>
      <c r="T21" s="2" t="s">
        <v>116</v>
      </c>
      <c r="U21" s="2" t="s">
        <v>117</v>
      </c>
      <c r="V21" s="3" t="s">
        <v>118</v>
      </c>
    </row>
    <row r="22" spans="1:27">
      <c r="A22" s="56" t="str">
        <f>A4</f>
        <v>&lt;0'</v>
      </c>
      <c r="B22" s="11">
        <f>B4</f>
        <v>-0.66580696359488145</v>
      </c>
      <c r="C22" s="25">
        <f t="shared" ref="C22:C37" si="25">D22/D4</f>
        <v>2.8130145818867174</v>
      </c>
      <c r="D22" s="46">
        <v>28358</v>
      </c>
      <c r="E22" s="9">
        <f>100*D22/D$37</f>
        <v>2.0498741508252842</v>
      </c>
      <c r="F22" s="1">
        <f>D22</f>
        <v>28358</v>
      </c>
      <c r="G22" s="11">
        <f>E22</f>
        <v>2.0498741508252842</v>
      </c>
      <c r="H22" s="9">
        <f t="shared" ref="H22:H37" si="26">I22/D4</f>
        <v>11.768872135700823</v>
      </c>
      <c r="I22" s="64">
        <v>118642</v>
      </c>
      <c r="J22" s="9">
        <f>100*I22/I$37</f>
        <v>3.745775260430233</v>
      </c>
      <c r="K22" s="1">
        <f>I22</f>
        <v>118642</v>
      </c>
      <c r="L22" s="11">
        <f>J22</f>
        <v>3.745775260430233</v>
      </c>
      <c r="M22" s="9">
        <f t="shared" ref="M22:M37" si="27">N22/D4</f>
        <v>8.1126872334093836</v>
      </c>
      <c r="N22" s="46">
        <v>81784</v>
      </c>
      <c r="O22" s="9">
        <f>100*N22/N$37</f>
        <v>4.630288577764718</v>
      </c>
      <c r="P22" s="1">
        <f>N22</f>
        <v>81784</v>
      </c>
      <c r="Q22" s="11">
        <f>O22</f>
        <v>4.630288577764718</v>
      </c>
      <c r="R22" s="9">
        <f t="shared" ref="R22:R37" si="28">S22/D4</f>
        <v>9.1310385874417221</v>
      </c>
      <c r="S22" s="64">
        <v>92050</v>
      </c>
      <c r="T22" s="9">
        <f>100*S22/S$37</f>
        <v>3.571761163451241</v>
      </c>
      <c r="U22" s="1">
        <f>S22</f>
        <v>92050</v>
      </c>
      <c r="V22" s="11">
        <f>T22</f>
        <v>3.571761163451241</v>
      </c>
    </row>
    <row r="23" spans="1:27" ht="13.5" customHeight="1">
      <c r="A23" s="55">
        <f>A5</f>
        <v>0</v>
      </c>
      <c r="B23" s="11">
        <f>B5</f>
        <v>0</v>
      </c>
      <c r="C23" s="9">
        <f t="shared" si="25"/>
        <v>2.0365370770338371</v>
      </c>
      <c r="D23" s="46">
        <v>11315</v>
      </c>
      <c r="E23" s="9">
        <f>100*D23/D$37</f>
        <v>0.8179112072991076</v>
      </c>
      <c r="F23" s="1">
        <f>D23+F22</f>
        <v>39673</v>
      </c>
      <c r="G23" s="11">
        <f>E23+G22</f>
        <v>2.8677853581243919</v>
      </c>
      <c r="H23" s="9">
        <f t="shared" si="26"/>
        <v>3.4346652267818576</v>
      </c>
      <c r="I23" s="46">
        <v>19083</v>
      </c>
      <c r="J23" s="9">
        <f>100*I23/I$37</f>
        <v>0.602490090311948</v>
      </c>
      <c r="K23" s="1">
        <f>I23+K22</f>
        <v>137725</v>
      </c>
      <c r="L23" s="11">
        <f>J23+L22</f>
        <v>4.3482653507421807</v>
      </c>
      <c r="M23" s="9">
        <f t="shared" si="27"/>
        <v>0.64416846652267823</v>
      </c>
      <c r="N23" s="46">
        <v>3579</v>
      </c>
      <c r="O23" s="9">
        <f>100*N23/N$37</f>
        <v>0.20262891054264803</v>
      </c>
      <c r="P23" s="1">
        <f>N23+P22</f>
        <v>85363</v>
      </c>
      <c r="Q23" s="11">
        <f>O23+Q22</f>
        <v>4.8329174883073662</v>
      </c>
      <c r="R23" s="9">
        <f t="shared" si="28"/>
        <v>0.72840172786177104</v>
      </c>
      <c r="S23" s="46">
        <v>4047</v>
      </c>
      <c r="T23" s="9">
        <f>100*S23/S$37</f>
        <v>0.15703332350339133</v>
      </c>
      <c r="U23" s="1">
        <f>S23+U22</f>
        <v>96097</v>
      </c>
      <c r="V23" s="11">
        <f>T23+V22</f>
        <v>3.7287944869546323</v>
      </c>
    </row>
    <row r="24" spans="1:27" ht="13.5" customHeight="1">
      <c r="A24" s="55" t="str">
        <f t="shared" ref="A24:B37" si="29">A6</f>
        <v>- 2</v>
      </c>
      <c r="B24" s="11">
        <f t="shared" si="29"/>
        <v>0.76497567755385687</v>
      </c>
      <c r="C24" s="9">
        <f t="shared" si="25"/>
        <v>0.64924716238128333</v>
      </c>
      <c r="D24" s="46">
        <v>14014</v>
      </c>
      <c r="E24" s="9">
        <f>100*D24/D$37</f>
        <v>1.0130099566142019</v>
      </c>
      <c r="F24" s="1">
        <f t="shared" ref="F24:G26" si="30">D24+F23</f>
        <v>53687</v>
      </c>
      <c r="G24" s="11">
        <f t="shared" si="30"/>
        <v>3.8807953147385938</v>
      </c>
      <c r="H24" s="9">
        <f t="shared" si="26"/>
        <v>3.1802640722724114</v>
      </c>
      <c r="I24" s="46">
        <v>68646</v>
      </c>
      <c r="J24" s="9">
        <f>100*I24/I$37</f>
        <v>2.1672973190564369</v>
      </c>
      <c r="K24" s="1">
        <f t="shared" ref="K24:L26" si="31">I24+K23</f>
        <v>206371</v>
      </c>
      <c r="L24" s="11">
        <f t="shared" si="31"/>
        <v>6.5155626697986175</v>
      </c>
      <c r="M24" s="9">
        <f t="shared" si="27"/>
        <v>1.6461894834375723</v>
      </c>
      <c r="N24" s="46">
        <v>35533</v>
      </c>
      <c r="O24" s="9">
        <f>100*N24/N$37</f>
        <v>2.0117387757228031</v>
      </c>
      <c r="P24" s="1">
        <f t="shared" ref="P24:Q26" si="32">N24+P23</f>
        <v>120896</v>
      </c>
      <c r="Q24" s="11">
        <f t="shared" si="32"/>
        <v>6.8446562640301689</v>
      </c>
      <c r="R24" s="9">
        <f t="shared" si="28"/>
        <v>1.9085012740328933</v>
      </c>
      <c r="S24" s="46">
        <v>41195</v>
      </c>
      <c r="T24" s="9">
        <f>100*S24/S$37</f>
        <v>1.5984649769513728</v>
      </c>
      <c r="U24" s="1">
        <f t="shared" ref="U24:V26" si="33">S24+U23</f>
        <v>137292</v>
      </c>
      <c r="V24" s="11">
        <f t="shared" si="33"/>
        <v>5.3272594639060049</v>
      </c>
    </row>
    <row r="25" spans="1:27">
      <c r="A25" s="55" t="str">
        <f t="shared" si="29"/>
        <v>- 5</v>
      </c>
      <c r="B25" s="11">
        <f t="shared" si="29"/>
        <v>3.2789552558338686</v>
      </c>
      <c r="C25" s="9">
        <f t="shared" si="25"/>
        <v>1.4951830443159924</v>
      </c>
      <c r="D25" s="46">
        <v>13968</v>
      </c>
      <c r="E25" s="9">
        <f>100*D25/D$37</f>
        <v>1.0096848204643336</v>
      </c>
      <c r="F25" s="1">
        <f t="shared" si="30"/>
        <v>67655</v>
      </c>
      <c r="G25" s="11">
        <f t="shared" si="30"/>
        <v>4.8904801352029272</v>
      </c>
      <c r="H25" s="9">
        <f t="shared" si="26"/>
        <v>5.9185399272104471</v>
      </c>
      <c r="I25" s="46">
        <v>55291</v>
      </c>
      <c r="J25" s="9">
        <f>100*I25/I$37</f>
        <v>1.7456521293003153</v>
      </c>
      <c r="K25" s="1">
        <f t="shared" si="31"/>
        <v>261662</v>
      </c>
      <c r="L25" s="11">
        <f t="shared" si="31"/>
        <v>8.2612147990989335</v>
      </c>
      <c r="M25" s="9">
        <f t="shared" si="27"/>
        <v>3.0375722543352599</v>
      </c>
      <c r="N25" s="46">
        <v>28377</v>
      </c>
      <c r="O25" s="9">
        <f>100*N25/N$37</f>
        <v>1.6065941867752789</v>
      </c>
      <c r="P25" s="1">
        <f t="shared" si="32"/>
        <v>149273</v>
      </c>
      <c r="Q25" s="11">
        <f t="shared" si="32"/>
        <v>8.451250450805448</v>
      </c>
      <c r="R25" s="9">
        <f t="shared" si="28"/>
        <v>3.7717833440376793</v>
      </c>
      <c r="S25" s="46">
        <v>35236</v>
      </c>
      <c r="T25" s="9">
        <f>100*S25/S$37</f>
        <v>1.3672414595911779</v>
      </c>
      <c r="U25" s="1">
        <f t="shared" si="33"/>
        <v>172528</v>
      </c>
      <c r="V25" s="11">
        <f t="shared" si="33"/>
        <v>6.6945009234971824</v>
      </c>
    </row>
    <row r="26" spans="1:27">
      <c r="A26" s="55" t="str">
        <f t="shared" si="29"/>
        <v>- 10</v>
      </c>
      <c r="B26" s="11">
        <f t="shared" si="29"/>
        <v>7.1852616064848931</v>
      </c>
      <c r="C26" s="9">
        <f t="shared" si="25"/>
        <v>2.2972733971997052</v>
      </c>
      <c r="D26" s="46">
        <v>15587</v>
      </c>
      <c r="E26" s="9">
        <f>100*D26/D$37</f>
        <v>1.126715155826</v>
      </c>
      <c r="F26" s="1">
        <f t="shared" si="30"/>
        <v>83242</v>
      </c>
      <c r="G26" s="11">
        <f t="shared" si="30"/>
        <v>6.0171952910289273</v>
      </c>
      <c r="H26" s="9">
        <f t="shared" si="26"/>
        <v>9.3516580692704494</v>
      </c>
      <c r="I26" s="46">
        <v>63451</v>
      </c>
      <c r="J26" s="9">
        <f>100*I26/I$37</f>
        <v>2.0032803395893417</v>
      </c>
      <c r="K26" s="1">
        <f t="shared" si="31"/>
        <v>325113</v>
      </c>
      <c r="L26" s="11">
        <f t="shared" si="31"/>
        <v>10.264495138688275</v>
      </c>
      <c r="M26" s="9">
        <f t="shared" si="27"/>
        <v>5.0098747236551215</v>
      </c>
      <c r="N26" s="46">
        <v>33992</v>
      </c>
      <c r="O26" s="9">
        <f>100*N26/N$37</f>
        <v>1.9244934135696261</v>
      </c>
      <c r="P26" s="1">
        <f t="shared" si="32"/>
        <v>183265</v>
      </c>
      <c r="Q26" s="11">
        <f t="shared" si="32"/>
        <v>10.375743864375075</v>
      </c>
      <c r="R26" s="9">
        <f t="shared" si="28"/>
        <v>6.4352247605011055</v>
      </c>
      <c r="S26" s="46">
        <v>43663</v>
      </c>
      <c r="T26" s="9">
        <f>100*S26/S$37</f>
        <v>1.6942293066786696</v>
      </c>
      <c r="U26" s="1">
        <f t="shared" si="33"/>
        <v>216191</v>
      </c>
      <c r="V26" s="11">
        <f t="shared" si="33"/>
        <v>8.3887302301758524</v>
      </c>
    </row>
    <row r="27" spans="1:27">
      <c r="A27" s="56" t="str">
        <f t="shared" si="29"/>
        <v>- 20</v>
      </c>
      <c r="B27" s="11">
        <f t="shared" si="29"/>
        <v>14.312402156896852</v>
      </c>
      <c r="C27" s="9">
        <f t="shared" si="25"/>
        <v>5.8229257262132545</v>
      </c>
      <c r="D27" s="46">
        <v>33476</v>
      </c>
      <c r="E27" s="9">
        <f t="shared" ref="E27:E35" si="34">100*D27/D$37</f>
        <v>2.4198316902823618</v>
      </c>
      <c r="F27" s="1">
        <f t="shared" ref="F27:F35" si="35">D27+F26</f>
        <v>116718</v>
      </c>
      <c r="G27" s="11">
        <f t="shared" ref="G27:G35" si="36">E27+G26</f>
        <v>8.4370269813112895</v>
      </c>
      <c r="H27" s="9">
        <f t="shared" si="26"/>
        <v>18.205774917376935</v>
      </c>
      <c r="I27" s="46">
        <v>104665</v>
      </c>
      <c r="J27" s="9">
        <f t="shared" ref="J27:J35" si="37">100*I27/I$37</f>
        <v>3.3044922340564917</v>
      </c>
      <c r="K27" s="1">
        <f t="shared" ref="K27:K35" si="38">I27+K26</f>
        <v>429778</v>
      </c>
      <c r="L27" s="11">
        <f t="shared" ref="L27:L35" si="39">J27+L26</f>
        <v>13.568987372744767</v>
      </c>
      <c r="M27" s="9">
        <f t="shared" si="27"/>
        <v>9.845886241085406</v>
      </c>
      <c r="N27" s="46">
        <v>56604</v>
      </c>
      <c r="O27" s="9">
        <f t="shared" ref="O27:O36" si="40">100*N27/N$37</f>
        <v>3.2046959632176724</v>
      </c>
      <c r="P27" s="1">
        <f t="shared" ref="P27:P35" si="41">N27+P26</f>
        <v>239869</v>
      </c>
      <c r="Q27" s="11">
        <f t="shared" ref="Q27:Q35" si="42">O27+Q26</f>
        <v>13.580439827592746</v>
      </c>
      <c r="R27" s="9">
        <f t="shared" si="28"/>
        <v>12.588102278657157</v>
      </c>
      <c r="S27" s="46">
        <v>72369</v>
      </c>
      <c r="T27" s="9">
        <f t="shared" ref="T27:T36" si="43">100*S27/S$37</f>
        <v>2.8080910769994878</v>
      </c>
      <c r="U27" s="1">
        <f t="shared" ref="U27:U35" si="44">S27+U26</f>
        <v>288560</v>
      </c>
      <c r="V27" s="11">
        <f t="shared" ref="V27:V35" si="45">T27+V26</f>
        <v>11.196821307175341</v>
      </c>
    </row>
    <row r="28" spans="1:27">
      <c r="A28" s="55" t="str">
        <f t="shared" si="29"/>
        <v>- 50</v>
      </c>
      <c r="B28" s="11">
        <f t="shared" si="29"/>
        <v>31.667457627118644</v>
      </c>
      <c r="C28" s="9">
        <f t="shared" si="25"/>
        <v>11.37728813559322</v>
      </c>
      <c r="D28" s="46">
        <v>67126</v>
      </c>
      <c r="E28" s="9">
        <f t="shared" si="34"/>
        <v>4.8522410694794429</v>
      </c>
      <c r="F28" s="1">
        <f t="shared" si="35"/>
        <v>183844</v>
      </c>
      <c r="G28" s="11">
        <f t="shared" si="36"/>
        <v>13.289268050790731</v>
      </c>
      <c r="H28" s="9">
        <f t="shared" si="26"/>
        <v>32.002033898305086</v>
      </c>
      <c r="I28" s="46">
        <v>188812</v>
      </c>
      <c r="J28" s="9">
        <f t="shared" si="37"/>
        <v>5.9611884364082961</v>
      </c>
      <c r="K28" s="1">
        <f t="shared" si="38"/>
        <v>618590</v>
      </c>
      <c r="L28" s="11">
        <f t="shared" si="39"/>
        <v>19.530175809153064</v>
      </c>
      <c r="M28" s="9">
        <f t="shared" si="27"/>
        <v>16.042881355932202</v>
      </c>
      <c r="N28" s="46">
        <v>94653</v>
      </c>
      <c r="O28" s="9">
        <f t="shared" si="40"/>
        <v>5.358880768257408</v>
      </c>
      <c r="P28" s="1">
        <f t="shared" si="41"/>
        <v>334522</v>
      </c>
      <c r="Q28" s="11">
        <f t="shared" si="42"/>
        <v>18.939320595850155</v>
      </c>
      <c r="R28" s="9">
        <f t="shared" si="28"/>
        <v>22.497288135593219</v>
      </c>
      <c r="S28" s="46">
        <v>132734</v>
      </c>
      <c r="T28" s="9">
        <f t="shared" si="43"/>
        <v>5.1503981126511356</v>
      </c>
      <c r="U28" s="1">
        <f t="shared" si="44"/>
        <v>421294</v>
      </c>
      <c r="V28" s="11">
        <f t="shared" si="45"/>
        <v>16.347219419826477</v>
      </c>
    </row>
    <row r="29" spans="1:27">
      <c r="A29" s="55" t="str">
        <f t="shared" si="29"/>
        <v xml:space="preserve"> - 100</v>
      </c>
      <c r="B29" s="11">
        <f t="shared" si="29"/>
        <v>70.449662162162156</v>
      </c>
      <c r="C29" s="9">
        <f t="shared" si="25"/>
        <v>21.120945945945945</v>
      </c>
      <c r="D29" s="46">
        <v>62518</v>
      </c>
      <c r="E29" s="9">
        <f t="shared" si="34"/>
        <v>4.519149169944817</v>
      </c>
      <c r="F29" s="1">
        <f t="shared" si="35"/>
        <v>246362</v>
      </c>
      <c r="G29" s="11">
        <f t="shared" si="36"/>
        <v>17.808417220735549</v>
      </c>
      <c r="H29" s="9">
        <f t="shared" si="26"/>
        <v>60.36452702702703</v>
      </c>
      <c r="I29" s="46">
        <v>178679</v>
      </c>
      <c r="J29" s="9">
        <f t="shared" si="37"/>
        <v>5.6412685032148273</v>
      </c>
      <c r="K29" s="1">
        <f t="shared" si="38"/>
        <v>797269</v>
      </c>
      <c r="L29" s="11">
        <f t="shared" si="39"/>
        <v>25.171444312367893</v>
      </c>
      <c r="M29" s="9">
        <f t="shared" si="27"/>
        <v>30.233783783783785</v>
      </c>
      <c r="N29" s="46">
        <v>89492</v>
      </c>
      <c r="O29" s="9">
        <f t="shared" si="40"/>
        <v>5.0666852367372615</v>
      </c>
      <c r="P29" s="1">
        <f t="shared" si="41"/>
        <v>424014</v>
      </c>
      <c r="Q29" s="11">
        <f t="shared" si="42"/>
        <v>24.006005832587416</v>
      </c>
      <c r="R29" s="9">
        <f t="shared" si="28"/>
        <v>42.807432432432435</v>
      </c>
      <c r="S29" s="46">
        <v>126710</v>
      </c>
      <c r="T29" s="9">
        <f t="shared" si="43"/>
        <v>4.91665243911903</v>
      </c>
      <c r="U29" s="1">
        <f t="shared" si="44"/>
        <v>548004</v>
      </c>
      <c r="V29" s="11">
        <f t="shared" si="45"/>
        <v>21.263871858945507</v>
      </c>
    </row>
    <row r="30" spans="1:27">
      <c r="A30" s="55" t="str">
        <f t="shared" si="29"/>
        <v xml:space="preserve"> - 200</v>
      </c>
      <c r="B30" s="11">
        <f t="shared" si="29"/>
        <v>141.10492845786965</v>
      </c>
      <c r="C30" s="9">
        <f t="shared" si="25"/>
        <v>37.815580286168519</v>
      </c>
      <c r="D30" s="46">
        <v>71358</v>
      </c>
      <c r="E30" s="9">
        <f t="shared" si="34"/>
        <v>5.1581535952673194</v>
      </c>
      <c r="F30" s="1">
        <f t="shared" si="35"/>
        <v>317720</v>
      </c>
      <c r="G30" s="11">
        <f t="shared" si="36"/>
        <v>22.966570816002868</v>
      </c>
      <c r="H30" s="9">
        <f t="shared" si="26"/>
        <v>105.97350291467939</v>
      </c>
      <c r="I30" s="46">
        <v>199972</v>
      </c>
      <c r="J30" s="9">
        <f t="shared" si="37"/>
        <v>6.3135329004800536</v>
      </c>
      <c r="K30" s="1">
        <f t="shared" si="38"/>
        <v>997241</v>
      </c>
      <c r="L30" s="11">
        <f t="shared" si="39"/>
        <v>31.484977212847944</v>
      </c>
      <c r="M30" s="9">
        <f t="shared" si="27"/>
        <v>49.246952835188132</v>
      </c>
      <c r="N30" s="46">
        <v>92929</v>
      </c>
      <c r="O30" s="9">
        <f t="shared" si="40"/>
        <v>5.2612746654981111</v>
      </c>
      <c r="P30" s="1">
        <f t="shared" si="41"/>
        <v>516943</v>
      </c>
      <c r="Q30" s="11">
        <f t="shared" si="42"/>
        <v>29.267280498085526</v>
      </c>
      <c r="R30" s="9">
        <f t="shared" si="28"/>
        <v>73.837837837837839</v>
      </c>
      <c r="S30" s="46">
        <v>139332</v>
      </c>
      <c r="T30" s="9">
        <f t="shared" si="43"/>
        <v>5.4064163653013395</v>
      </c>
      <c r="U30" s="1">
        <f t="shared" si="44"/>
        <v>687336</v>
      </c>
      <c r="V30" s="11">
        <f t="shared" si="45"/>
        <v>26.670288224246846</v>
      </c>
    </row>
    <row r="31" spans="1:27">
      <c r="A31" s="56" t="str">
        <f t="shared" si="29"/>
        <v xml:space="preserve"> - 500</v>
      </c>
      <c r="B31" s="11">
        <f t="shared" si="29"/>
        <v>307.4611973392461</v>
      </c>
      <c r="C31" s="9">
        <f t="shared" si="25"/>
        <v>72.558758314855879</v>
      </c>
      <c r="D31" s="46">
        <v>98172</v>
      </c>
      <c r="E31" s="9">
        <f t="shared" si="34"/>
        <v>7.0964188283665921</v>
      </c>
      <c r="F31" s="1">
        <f t="shared" si="35"/>
        <v>415892</v>
      </c>
      <c r="G31" s="11">
        <f t="shared" si="36"/>
        <v>30.062989644369459</v>
      </c>
      <c r="H31" s="9">
        <f t="shared" si="26"/>
        <v>216.68366592756837</v>
      </c>
      <c r="I31" s="46">
        <v>293173</v>
      </c>
      <c r="J31" s="9">
        <f t="shared" si="37"/>
        <v>9.256082756748139</v>
      </c>
      <c r="K31" s="1">
        <f t="shared" si="38"/>
        <v>1290414</v>
      </c>
      <c r="L31" s="11">
        <f t="shared" si="39"/>
        <v>40.74105996959608</v>
      </c>
      <c r="M31" s="9">
        <f t="shared" si="27"/>
        <v>97.838137472283819</v>
      </c>
      <c r="N31" s="46">
        <v>132375</v>
      </c>
      <c r="O31" s="9">
        <f t="shared" si="40"/>
        <v>7.4945521187714537</v>
      </c>
      <c r="P31" s="1">
        <f t="shared" si="41"/>
        <v>649318</v>
      </c>
      <c r="Q31" s="11">
        <f t="shared" si="42"/>
        <v>36.761832616856978</v>
      </c>
      <c r="R31" s="9">
        <f t="shared" si="28"/>
        <v>154.72283813747228</v>
      </c>
      <c r="S31" s="46">
        <v>209340</v>
      </c>
      <c r="T31" s="9">
        <f t="shared" si="43"/>
        <v>8.1228949696565209</v>
      </c>
      <c r="U31" s="1">
        <f t="shared" si="44"/>
        <v>896676</v>
      </c>
      <c r="V31" s="11">
        <f t="shared" si="45"/>
        <v>34.793183193903367</v>
      </c>
      <c r="Y31" s="67"/>
    </row>
    <row r="32" spans="1:27">
      <c r="A32" s="56" t="str">
        <f t="shared" si="29"/>
        <v xml:space="preserve"> - 1000</v>
      </c>
      <c r="B32" s="11">
        <f t="shared" si="29"/>
        <v>696.95501022494886</v>
      </c>
      <c r="C32" s="8">
        <f t="shared" si="25"/>
        <v>201.42331288343559</v>
      </c>
      <c r="D32" s="46">
        <v>98496</v>
      </c>
      <c r="E32" s="9">
        <f t="shared" si="34"/>
        <v>7.1198393525526207</v>
      </c>
      <c r="F32" s="1">
        <f t="shared" si="35"/>
        <v>514388</v>
      </c>
      <c r="G32" s="11">
        <f t="shared" si="36"/>
        <v>37.182828996922083</v>
      </c>
      <c r="H32" s="9">
        <f t="shared" si="26"/>
        <v>507.13701431492842</v>
      </c>
      <c r="I32" s="46">
        <v>247990</v>
      </c>
      <c r="J32" s="9">
        <f t="shared" si="37"/>
        <v>7.8295612585264358</v>
      </c>
      <c r="K32" s="1">
        <f t="shared" si="38"/>
        <v>1538404</v>
      </c>
      <c r="L32" s="11">
        <f t="shared" si="39"/>
        <v>48.570621228122519</v>
      </c>
      <c r="M32" s="9">
        <f t="shared" si="27"/>
        <v>250.86912065439674</v>
      </c>
      <c r="N32" s="46">
        <v>122675</v>
      </c>
      <c r="O32" s="9">
        <f t="shared" si="40"/>
        <v>6.9453762505781915</v>
      </c>
      <c r="P32" s="1">
        <f t="shared" si="41"/>
        <v>771993</v>
      </c>
      <c r="Q32" s="11">
        <f t="shared" si="42"/>
        <v>43.70720886743517</v>
      </c>
      <c r="R32" s="9">
        <f t="shared" si="28"/>
        <v>383.40081799591002</v>
      </c>
      <c r="S32" s="46">
        <v>187483</v>
      </c>
      <c r="T32" s="9">
        <f t="shared" si="43"/>
        <v>7.2747908550497451</v>
      </c>
      <c r="U32" s="1">
        <f t="shared" si="44"/>
        <v>1084159</v>
      </c>
      <c r="V32" s="11">
        <f t="shared" si="45"/>
        <v>42.067974048953111</v>
      </c>
      <c r="Y32" s="67"/>
    </row>
    <row r="33" spans="1:25">
      <c r="A33" s="55" t="str">
        <f t="shared" si="29"/>
        <v xml:space="preserve"> - 5000</v>
      </c>
      <c r="B33" s="11">
        <f t="shared" si="29"/>
        <v>1995.0255220417635</v>
      </c>
      <c r="C33" s="8">
        <f t="shared" si="25"/>
        <v>818.35730858468673</v>
      </c>
      <c r="D33" s="46">
        <v>352712</v>
      </c>
      <c r="E33" s="9">
        <f t="shared" si="34"/>
        <v>25.49598742809393</v>
      </c>
      <c r="F33" s="1">
        <f t="shared" si="35"/>
        <v>867100</v>
      </c>
      <c r="G33" s="11">
        <f t="shared" si="36"/>
        <v>62.678816425016009</v>
      </c>
      <c r="H33" s="9">
        <f t="shared" si="26"/>
        <v>1711</v>
      </c>
      <c r="I33" s="46">
        <v>737441</v>
      </c>
      <c r="J33" s="9">
        <f t="shared" si="37"/>
        <v>23.282549635263493</v>
      </c>
      <c r="K33" s="1">
        <f t="shared" si="38"/>
        <v>2275845</v>
      </c>
      <c r="L33" s="11">
        <f t="shared" si="39"/>
        <v>71.853170863386012</v>
      </c>
      <c r="M33" s="9">
        <f t="shared" si="27"/>
        <v>1003.9002320185615</v>
      </c>
      <c r="N33" s="46">
        <v>432681</v>
      </c>
      <c r="O33" s="9">
        <f t="shared" si="40"/>
        <v>24.496697301621541</v>
      </c>
      <c r="P33" s="1">
        <f t="shared" si="41"/>
        <v>1204674</v>
      </c>
      <c r="Q33" s="11">
        <f t="shared" si="42"/>
        <v>68.203906169056708</v>
      </c>
      <c r="R33" s="9">
        <f t="shared" si="28"/>
        <v>1458.4245939675175</v>
      </c>
      <c r="S33" s="46">
        <v>628581</v>
      </c>
      <c r="T33" s="9">
        <f t="shared" si="43"/>
        <v>24.390453056853282</v>
      </c>
      <c r="U33" s="1">
        <f t="shared" si="44"/>
        <v>1712740</v>
      </c>
      <c r="V33" s="11">
        <f t="shared" si="45"/>
        <v>66.458427105806393</v>
      </c>
      <c r="Y33" s="67"/>
    </row>
    <row r="34" spans="1:25">
      <c r="A34" s="55" t="str">
        <f t="shared" si="29"/>
        <v xml:space="preserve"> - 10000</v>
      </c>
      <c r="B34" s="11">
        <f t="shared" si="29"/>
        <v>6721.340909090909</v>
      </c>
      <c r="C34" s="8">
        <f t="shared" si="25"/>
        <v>2340.6363636363635</v>
      </c>
      <c r="D34" s="46">
        <v>102988</v>
      </c>
      <c r="E34" s="9">
        <f t="shared" si="34"/>
        <v>7.4445461261440995</v>
      </c>
      <c r="F34" s="1">
        <f t="shared" si="35"/>
        <v>970088</v>
      </c>
      <c r="G34" s="11">
        <f t="shared" si="36"/>
        <v>70.123362551160113</v>
      </c>
      <c r="H34" s="9">
        <f t="shared" si="26"/>
        <v>4832.090909090909</v>
      </c>
      <c r="I34" s="46">
        <v>212612</v>
      </c>
      <c r="J34" s="9">
        <f t="shared" si="37"/>
        <v>6.7126040497512909</v>
      </c>
      <c r="K34" s="1">
        <f t="shared" si="38"/>
        <v>2488457</v>
      </c>
      <c r="L34" s="11">
        <f t="shared" si="39"/>
        <v>78.565774913137304</v>
      </c>
      <c r="M34" s="9">
        <f t="shared" si="27"/>
        <v>2832.7727272727275</v>
      </c>
      <c r="N34" s="46">
        <v>124642</v>
      </c>
      <c r="O34" s="9">
        <f t="shared" si="40"/>
        <v>7.0567400580767634</v>
      </c>
      <c r="P34" s="1">
        <f t="shared" si="41"/>
        <v>1329316</v>
      </c>
      <c r="Q34" s="11">
        <f t="shared" si="42"/>
        <v>75.260646227133478</v>
      </c>
      <c r="R34" s="9">
        <f t="shared" si="28"/>
        <v>3826.0227272727275</v>
      </c>
      <c r="S34" s="46">
        <v>168345</v>
      </c>
      <c r="T34" s="9">
        <f t="shared" si="43"/>
        <v>6.5321904732341025</v>
      </c>
      <c r="U34" s="1">
        <f t="shared" si="44"/>
        <v>1881085</v>
      </c>
      <c r="V34" s="11">
        <f t="shared" si="45"/>
        <v>72.990617579040503</v>
      </c>
      <c r="Y34" s="67"/>
    </row>
    <row r="35" spans="1:25">
      <c r="A35" s="55" t="str">
        <f t="shared" si="29"/>
        <v xml:space="preserve"> - 20000</v>
      </c>
      <c r="B35" s="11">
        <f t="shared" si="29"/>
        <v>14229</v>
      </c>
      <c r="C35" s="8">
        <f t="shared" si="25"/>
        <v>6105.333333333333</v>
      </c>
      <c r="D35" s="46">
        <v>128212</v>
      </c>
      <c r="E35" s="9">
        <f t="shared" si="34"/>
        <v>9.2678773053674934</v>
      </c>
      <c r="F35" s="1">
        <f t="shared" si="35"/>
        <v>1098300</v>
      </c>
      <c r="G35" s="11">
        <f t="shared" si="36"/>
        <v>79.391239856527605</v>
      </c>
      <c r="H35" s="9">
        <f t="shared" si="26"/>
        <v>10805.285714285714</v>
      </c>
      <c r="I35" s="46">
        <v>226911</v>
      </c>
      <c r="J35" s="9">
        <f t="shared" si="37"/>
        <v>7.1640532873643785</v>
      </c>
      <c r="K35" s="1">
        <f t="shared" si="38"/>
        <v>2715368</v>
      </c>
      <c r="L35" s="11">
        <f t="shared" si="39"/>
        <v>85.729828200501686</v>
      </c>
      <c r="M35" s="9">
        <f t="shared" si="27"/>
        <v>6495.2857142857147</v>
      </c>
      <c r="N35" s="46">
        <v>136401</v>
      </c>
      <c r="O35" s="9">
        <f t="shared" si="40"/>
        <v>7.7224884121061006</v>
      </c>
      <c r="P35" s="1">
        <f t="shared" si="41"/>
        <v>1465717</v>
      </c>
      <c r="Q35" s="11">
        <f t="shared" si="42"/>
        <v>82.98313463923958</v>
      </c>
      <c r="R35" s="9">
        <f t="shared" si="28"/>
        <v>9071.0476190476184</v>
      </c>
      <c r="S35" s="46">
        <v>190492</v>
      </c>
      <c r="T35" s="9">
        <f t="shared" si="43"/>
        <v>7.3915472846078627</v>
      </c>
      <c r="U35" s="1">
        <f t="shared" si="44"/>
        <v>2071577</v>
      </c>
      <c r="V35" s="11">
        <f t="shared" si="45"/>
        <v>80.38216486364837</v>
      </c>
      <c r="Y35" s="67"/>
    </row>
    <row r="36" spans="1:25" ht="12" customHeight="1" thickBot="1">
      <c r="A36" s="57" t="str">
        <f t="shared" si="29"/>
        <v xml:space="preserve"> viac</v>
      </c>
      <c r="B36" s="11">
        <f t="shared" si="29"/>
        <v>75415.833333333328</v>
      </c>
      <c r="C36" s="8">
        <f t="shared" si="25"/>
        <v>23758.5</v>
      </c>
      <c r="D36" s="46">
        <v>285102</v>
      </c>
      <c r="E36" s="9">
        <f>100*D36/D$37</f>
        <v>20.608760143472395</v>
      </c>
      <c r="F36" s="1">
        <f>D36+F35</f>
        <v>1383402</v>
      </c>
      <c r="G36" s="11">
        <f>E36+G35</f>
        <v>100</v>
      </c>
      <c r="H36" s="9">
        <f t="shared" si="26"/>
        <v>37665.583333333336</v>
      </c>
      <c r="I36" s="46">
        <v>451987</v>
      </c>
      <c r="J36" s="9">
        <f>100*I36/I$37</f>
        <v>14.270171799498319</v>
      </c>
      <c r="K36" s="1">
        <f>I36+K35</f>
        <v>3167355</v>
      </c>
      <c r="L36" s="11">
        <f>J36+L35</f>
        <v>100</v>
      </c>
      <c r="M36" s="9">
        <f t="shared" si="27"/>
        <v>25047.166666666668</v>
      </c>
      <c r="N36" s="46">
        <v>300566</v>
      </c>
      <c r="O36" s="9">
        <f t="shared" si="40"/>
        <v>17.016865360760423</v>
      </c>
      <c r="P36" s="1">
        <f>N36+P35</f>
        <v>1766283</v>
      </c>
      <c r="Q36" s="11">
        <f>O36+Q35</f>
        <v>100</v>
      </c>
      <c r="R36" s="9">
        <f t="shared" si="28"/>
        <v>42131.916666666664</v>
      </c>
      <c r="S36" s="46">
        <v>505583</v>
      </c>
      <c r="T36" s="9">
        <f t="shared" si="43"/>
        <v>19.617835136351644</v>
      </c>
      <c r="U36" s="1">
        <f>S36+U35</f>
        <v>2577160</v>
      </c>
      <c r="V36" s="11">
        <f>T36+V35</f>
        <v>100.00000000000001</v>
      </c>
      <c r="Y36" s="67"/>
    </row>
    <row r="37" spans="1:25" ht="13.5" thickBot="1">
      <c r="A37" s="6" t="s">
        <v>1</v>
      </c>
      <c r="B37" s="29">
        <f t="shared" si="29"/>
        <v>54.703234296003878</v>
      </c>
      <c r="C37" s="12">
        <f t="shared" si="25"/>
        <v>19.162019530438396</v>
      </c>
      <c r="D37" s="27">
        <f>SUM(D22:D36)</f>
        <v>1383402</v>
      </c>
      <c r="E37" s="27">
        <f>SUM(E22:E36)</f>
        <v>100</v>
      </c>
      <c r="F37" s="4"/>
      <c r="G37" s="5"/>
      <c r="H37" s="12">
        <f t="shared" si="26"/>
        <v>43.872221067940991</v>
      </c>
      <c r="I37" s="27">
        <f>SUM(I22:I36)</f>
        <v>3167355</v>
      </c>
      <c r="J37" s="27">
        <f>SUM(J22:J36)</f>
        <v>100</v>
      </c>
      <c r="K37" s="4"/>
      <c r="L37" s="5"/>
      <c r="M37" s="21">
        <f t="shared" si="27"/>
        <v>24.46544774568876</v>
      </c>
      <c r="N37" s="27">
        <f>SUM(N22:N36)</f>
        <v>1766283</v>
      </c>
      <c r="O37" s="27">
        <f>SUM(O22:O36)</f>
        <v>100</v>
      </c>
      <c r="P37" s="4"/>
      <c r="Q37" s="5"/>
      <c r="R37" s="21">
        <f t="shared" si="28"/>
        <v>35.697208947988088</v>
      </c>
      <c r="S37" s="27">
        <f>SUM(S22:S36)</f>
        <v>2577160</v>
      </c>
      <c r="T37" s="27">
        <f>SUM(T22:T36)</f>
        <v>100.00000000000001</v>
      </c>
      <c r="U37" s="4"/>
      <c r="V37" s="5"/>
      <c r="Y37" s="67"/>
    </row>
    <row r="38" spans="1:25">
      <c r="A38" s="1"/>
      <c r="B38" s="9"/>
      <c r="C38" s="9"/>
      <c r="D38" s="1"/>
      <c r="E38" s="1"/>
      <c r="F38" s="1"/>
      <c r="G38" s="1"/>
      <c r="H38" s="1"/>
      <c r="I38" s="8"/>
      <c r="J38" s="9"/>
      <c r="K38" s="1"/>
      <c r="L38" s="1"/>
      <c r="M38" s="1"/>
      <c r="N38" s="8"/>
      <c r="O38" s="9"/>
      <c r="P38" s="1"/>
      <c r="Q38" s="9"/>
      <c r="R38" s="9"/>
      <c r="S38" s="8"/>
      <c r="T38" s="9"/>
      <c r="U38" s="1"/>
      <c r="V38" s="9"/>
      <c r="Y38" s="67"/>
    </row>
    <row r="39" spans="1:25" ht="13.5" customHeight="1">
      <c r="A39" s="1"/>
      <c r="B39" s="9"/>
      <c r="C39" s="9"/>
      <c r="D39" s="1"/>
      <c r="E39" s="1"/>
      <c r="F39" s="1"/>
      <c r="G39" s="1"/>
      <c r="H39" s="1"/>
      <c r="I39" s="8"/>
      <c r="J39" s="9"/>
      <c r="K39" s="1"/>
      <c r="L39" s="1"/>
      <c r="M39" s="1"/>
      <c r="N39" s="8"/>
      <c r="O39" s="9"/>
      <c r="P39" s="1"/>
      <c r="Q39" s="9"/>
      <c r="R39" s="9"/>
      <c r="S39" s="8"/>
      <c r="T39" s="9"/>
      <c r="U39" s="1"/>
      <c r="V39" s="9"/>
      <c r="Y39" s="67"/>
    </row>
    <row r="40" spans="1:25">
      <c r="A40" s="13" t="s">
        <v>8</v>
      </c>
      <c r="B40" s="30" t="s">
        <v>65</v>
      </c>
      <c r="F40" s="13" t="s">
        <v>20</v>
      </c>
      <c r="G40" s="13"/>
      <c r="H40" s="30" t="s">
        <v>64</v>
      </c>
      <c r="N40" s="13" t="s">
        <v>5</v>
      </c>
      <c r="O40" s="7" t="s">
        <v>6</v>
      </c>
      <c r="Y40" s="67"/>
    </row>
    <row r="41" spans="1:25">
      <c r="A41" s="13" t="s">
        <v>24</v>
      </c>
      <c r="B41" s="7" t="s">
        <v>54</v>
      </c>
      <c r="F41" s="13" t="s">
        <v>122</v>
      </c>
      <c r="G41" s="13"/>
      <c r="H41" s="44" t="s">
        <v>102</v>
      </c>
      <c r="N41" s="13" t="s">
        <v>7</v>
      </c>
      <c r="O41" s="44" t="s">
        <v>105</v>
      </c>
      <c r="Y41" s="67"/>
    </row>
    <row r="42" spans="1:25">
      <c r="A42" s="13" t="s">
        <v>12</v>
      </c>
      <c r="B42" s="7" t="s">
        <v>3</v>
      </c>
      <c r="F42" s="13" t="s">
        <v>44</v>
      </c>
      <c r="G42" s="13"/>
      <c r="H42" s="7" t="s">
        <v>52</v>
      </c>
      <c r="N42" s="13" t="s">
        <v>53</v>
      </c>
      <c r="O42" s="7" t="s">
        <v>55</v>
      </c>
      <c r="Y42" s="67"/>
    </row>
    <row r="43" spans="1:25">
      <c r="A43" s="13" t="s">
        <v>40</v>
      </c>
      <c r="B43" s="7" t="s">
        <v>4</v>
      </c>
      <c r="F43" s="13" t="s">
        <v>28</v>
      </c>
      <c r="G43" s="13"/>
      <c r="H43" s="7" t="s">
        <v>41</v>
      </c>
      <c r="Y43" s="67"/>
    </row>
    <row r="44" spans="1:25">
      <c r="A44" s="34" t="s">
        <v>67</v>
      </c>
      <c r="B44" s="35" t="s">
        <v>71</v>
      </c>
      <c r="C44" s="9"/>
      <c r="D44" s="1"/>
      <c r="E44" s="1"/>
      <c r="F44" s="37" t="s">
        <v>110</v>
      </c>
      <c r="G44" s="1"/>
      <c r="H44" s="52" t="s">
        <v>103</v>
      </c>
      <c r="I44" s="1"/>
      <c r="J44" s="9"/>
      <c r="K44" s="1"/>
      <c r="L44" s="1"/>
      <c r="M44" s="1"/>
      <c r="N44" s="8"/>
      <c r="R44" s="9"/>
      <c r="S44" s="8"/>
      <c r="T44" s="9"/>
      <c r="U44" s="1"/>
      <c r="V44" s="9"/>
    </row>
    <row r="45" spans="1:25">
      <c r="A45" s="34" t="s">
        <v>86</v>
      </c>
      <c r="B45" s="35" t="s">
        <v>93</v>
      </c>
      <c r="C45" s="9"/>
      <c r="D45" s="1"/>
      <c r="E45" s="1"/>
      <c r="F45" s="37" t="s">
        <v>115</v>
      </c>
      <c r="G45" s="1"/>
      <c r="H45" s="52" t="s">
        <v>104</v>
      </c>
      <c r="I45" s="1"/>
      <c r="J45" s="9"/>
      <c r="K45" s="1"/>
      <c r="L45" s="1"/>
      <c r="M45" s="1"/>
      <c r="N45" s="8"/>
      <c r="R45" s="9"/>
      <c r="S45" s="8"/>
      <c r="T45" s="9"/>
      <c r="U45" s="1"/>
      <c r="V45" s="9"/>
    </row>
    <row r="46" spans="1:25">
      <c r="A46" s="34"/>
      <c r="B46" s="35"/>
      <c r="C46" s="9"/>
      <c r="D46" s="1"/>
      <c r="E46" s="1"/>
      <c r="F46" s="37"/>
      <c r="G46" s="1"/>
      <c r="H46" s="52"/>
      <c r="I46" s="1"/>
      <c r="J46" s="9"/>
      <c r="K46" s="1"/>
      <c r="L46" s="1"/>
      <c r="M46" s="1"/>
      <c r="N46" s="8"/>
      <c r="R46" s="9"/>
      <c r="S46" s="8"/>
      <c r="T46" s="9"/>
      <c r="U46" s="1"/>
      <c r="V46" s="9"/>
    </row>
    <row r="47" spans="1:25">
      <c r="A47" s="34"/>
      <c r="B47" s="35"/>
      <c r="C47" s="9"/>
      <c r="D47" s="1"/>
      <c r="E47" s="1"/>
      <c r="F47" s="37"/>
      <c r="G47" s="1"/>
      <c r="H47" s="52"/>
      <c r="I47" s="1"/>
      <c r="J47" s="9"/>
      <c r="K47" s="1"/>
      <c r="L47" s="1"/>
      <c r="M47" s="1"/>
      <c r="N47" s="8"/>
      <c r="R47" s="9"/>
      <c r="S47" s="8"/>
      <c r="T47" s="9"/>
      <c r="U47" s="1"/>
      <c r="V47" s="9"/>
    </row>
    <row r="48" spans="1:25">
      <c r="A48" s="34"/>
      <c r="B48" s="35"/>
      <c r="C48" s="9"/>
      <c r="D48" s="1"/>
      <c r="E48" s="1"/>
      <c r="F48" s="37"/>
      <c r="G48" s="1"/>
      <c r="H48" s="38"/>
      <c r="I48" s="1"/>
      <c r="J48" s="9"/>
      <c r="K48" s="1"/>
      <c r="L48" s="1"/>
      <c r="M48" s="1"/>
      <c r="N48" s="8"/>
      <c r="R48" s="9"/>
      <c r="S48" s="8"/>
      <c r="T48" s="9"/>
      <c r="U48" s="1"/>
      <c r="V48" s="9"/>
    </row>
    <row r="49" spans="1:22">
      <c r="A49" s="34"/>
      <c r="B49" s="35"/>
      <c r="C49" s="9"/>
      <c r="D49" s="1"/>
      <c r="E49" s="1"/>
      <c r="F49" s="37"/>
      <c r="G49" s="1"/>
      <c r="H49" s="38"/>
      <c r="I49" s="1"/>
      <c r="J49" s="9"/>
      <c r="K49" s="1"/>
      <c r="L49" s="1"/>
      <c r="M49" s="1"/>
      <c r="N49" s="8"/>
      <c r="R49" s="9"/>
      <c r="S49" s="8"/>
      <c r="T49" s="9"/>
      <c r="U49" s="1"/>
      <c r="V49" s="9"/>
    </row>
    <row r="50" spans="1:22">
      <c r="A50" s="1" t="str">
        <f>A1</f>
        <v>Frekvenčná tabuľka:Výnosy spolu ( SR, rok 2007, v mil. Sk)</v>
      </c>
      <c r="B50" s="9"/>
      <c r="C50" s="9"/>
      <c r="D50" s="1"/>
      <c r="E50" s="1"/>
      <c r="F50" s="1"/>
      <c r="G50" s="1"/>
      <c r="H50" s="1"/>
      <c r="I50" s="8"/>
      <c r="J50" s="9"/>
      <c r="K50" s="1"/>
      <c r="L50" s="1"/>
      <c r="M50" s="1"/>
      <c r="N50" s="8"/>
      <c r="O50" s="9"/>
      <c r="P50" s="1"/>
      <c r="Q50" s="9"/>
      <c r="R50" s="9"/>
      <c r="S50" s="8"/>
      <c r="T50" s="9"/>
      <c r="U50" s="1"/>
      <c r="V50" s="9"/>
    </row>
    <row r="51" spans="1:22" ht="13.5" thickBot="1">
      <c r="A51" s="1"/>
      <c r="B51" s="9"/>
      <c r="C51" s="9"/>
      <c r="D51" s="1"/>
      <c r="E51" s="1"/>
      <c r="F51" s="1"/>
      <c r="G51" s="1"/>
      <c r="H51" s="1"/>
      <c r="I51" s="8"/>
      <c r="J51" s="9"/>
      <c r="K51" s="1"/>
      <c r="L51" s="1"/>
      <c r="M51" s="1"/>
      <c r="N51" s="8"/>
      <c r="O51" s="9"/>
      <c r="P51" s="1"/>
      <c r="Q51" s="9"/>
      <c r="R51" s="9"/>
      <c r="S51" s="8"/>
      <c r="T51" s="9"/>
      <c r="U51" s="1"/>
      <c r="V51" s="9"/>
    </row>
    <row r="52" spans="1:22" ht="13.5" thickBot="1">
      <c r="A52" s="60" t="s">
        <v>0</v>
      </c>
      <c r="B52" s="5" t="s">
        <v>2</v>
      </c>
      <c r="C52" s="2" t="s">
        <v>43</v>
      </c>
      <c r="D52" s="28" t="s">
        <v>44</v>
      </c>
      <c r="E52" s="2" t="s">
        <v>45</v>
      </c>
      <c r="F52" s="2" t="s">
        <v>46</v>
      </c>
      <c r="G52" s="3" t="s">
        <v>47</v>
      </c>
      <c r="H52" s="2" t="s">
        <v>48</v>
      </c>
      <c r="I52" s="28" t="s">
        <v>28</v>
      </c>
      <c r="J52" s="2" t="s">
        <v>29</v>
      </c>
      <c r="K52" s="2" t="s">
        <v>30</v>
      </c>
      <c r="L52" s="3" t="s">
        <v>31</v>
      </c>
      <c r="M52" s="31" t="s">
        <v>66</v>
      </c>
      <c r="N52" s="32" t="s">
        <v>67</v>
      </c>
      <c r="O52" s="31" t="s">
        <v>68</v>
      </c>
      <c r="P52" s="31" t="s">
        <v>69</v>
      </c>
      <c r="Q52" s="33" t="s">
        <v>70</v>
      </c>
      <c r="R52" s="2" t="s">
        <v>85</v>
      </c>
      <c r="S52" s="28" t="s">
        <v>86</v>
      </c>
      <c r="T52" s="2" t="s">
        <v>87</v>
      </c>
      <c r="U52" s="2" t="s">
        <v>88</v>
      </c>
      <c r="V52" s="3" t="s">
        <v>89</v>
      </c>
    </row>
    <row r="53" spans="1:22">
      <c r="A53" s="56" t="str">
        <f>A4</f>
        <v>&lt;0'</v>
      </c>
      <c r="B53" s="11">
        <f>B4</f>
        <v>-0.66580696359488145</v>
      </c>
      <c r="C53" s="9">
        <f t="shared" ref="C53:C68" si="46">D53/D4</f>
        <v>0.70588235294117652</v>
      </c>
      <c r="D53" s="64">
        <v>7116</v>
      </c>
      <c r="E53" s="9">
        <f>100*D53/D$68</f>
        <v>0.42740715336384927</v>
      </c>
      <c r="F53" s="8">
        <f>D53</f>
        <v>7116</v>
      </c>
      <c r="G53" s="11">
        <f>E53</f>
        <v>0.42740715336384927</v>
      </c>
      <c r="H53" s="9">
        <f t="shared" ref="H53:H68" si="47">I53/D4</f>
        <v>0.1880765797043944</v>
      </c>
      <c r="I53" s="64">
        <v>1896</v>
      </c>
      <c r="J53" s="9">
        <f>100*I53/I$68</f>
        <v>0.64407424518303125</v>
      </c>
      <c r="K53" s="1">
        <f>I53</f>
        <v>1896</v>
      </c>
      <c r="L53" s="11">
        <f>J53</f>
        <v>0.64407424518303125</v>
      </c>
      <c r="M53" s="25">
        <f t="shared" ref="M53:M68" si="48">N53/D4</f>
        <v>0.2327150084317032</v>
      </c>
      <c r="N53" s="64">
        <v>2346</v>
      </c>
      <c r="O53" s="9">
        <f>100*N53/N$68</f>
        <v>1.1218117307269302</v>
      </c>
      <c r="P53" s="1">
        <f>N53</f>
        <v>2346</v>
      </c>
      <c r="Q53" s="11">
        <f>O53</f>
        <v>1.1218117307269302</v>
      </c>
      <c r="R53" s="9">
        <f t="shared" ref="R53:R68" si="49">S53/D4</f>
        <v>9.4335879377045934E-2</v>
      </c>
      <c r="S53" s="65">
        <v>951</v>
      </c>
      <c r="T53" s="9">
        <f>100*S53/S$68</f>
        <v>2.7953322947591195</v>
      </c>
      <c r="U53" s="1">
        <f>S53</f>
        <v>951</v>
      </c>
      <c r="V53" s="11">
        <f>T53</f>
        <v>2.7953322947591195</v>
      </c>
    </row>
    <row r="54" spans="1:22">
      <c r="A54" s="56">
        <f>A5</f>
        <v>0</v>
      </c>
      <c r="B54" s="11">
        <f>B5</f>
        <v>0</v>
      </c>
      <c r="C54" s="9">
        <f t="shared" si="46"/>
        <v>1.7998560115190784E-4</v>
      </c>
      <c r="D54" s="46">
        <v>1</v>
      </c>
      <c r="E54" s="9">
        <f>100*D54/D$68</f>
        <v>6.006283774084447E-5</v>
      </c>
      <c r="F54" s="8">
        <f>D54</f>
        <v>1</v>
      </c>
      <c r="G54" s="11">
        <f>E54</f>
        <v>6.006283774084447E-5</v>
      </c>
      <c r="H54" s="9">
        <f t="shared" si="47"/>
        <v>1.7998560115190784E-4</v>
      </c>
      <c r="I54" s="46">
        <v>1</v>
      </c>
      <c r="J54" s="9">
        <f>100*I54/I$68</f>
        <v>3.3970160610919368E-4</v>
      </c>
      <c r="K54" s="1">
        <f>I54</f>
        <v>1</v>
      </c>
      <c r="L54" s="11">
        <f>J54</f>
        <v>3.3970160610919368E-4</v>
      </c>
      <c r="M54" s="25">
        <f t="shared" si="48"/>
        <v>0</v>
      </c>
      <c r="N54" s="46">
        <v>0</v>
      </c>
      <c r="O54" s="9">
        <f>100*N54/N$68</f>
        <v>0</v>
      </c>
      <c r="P54" s="1">
        <f>N54</f>
        <v>0</v>
      </c>
      <c r="Q54" s="11">
        <f>O54</f>
        <v>0</v>
      </c>
      <c r="R54" s="9">
        <f t="shared" si="49"/>
        <v>5.3995680345572358E-4</v>
      </c>
      <c r="S54" s="46">
        <v>3</v>
      </c>
      <c r="T54" s="9">
        <f>100*S54/S$68</f>
        <v>8.8180829487669379E-3</v>
      </c>
      <c r="U54" s="1">
        <f>S54</f>
        <v>3</v>
      </c>
      <c r="V54" s="11">
        <f>T54</f>
        <v>8.8180829487669379E-3</v>
      </c>
    </row>
    <row r="55" spans="1:22">
      <c r="A55" s="55" t="str">
        <f t="shared" ref="A55:B68" si="50">A6</f>
        <v>- 2</v>
      </c>
      <c r="B55" s="11">
        <f t="shared" si="50"/>
        <v>0.76497567755385687</v>
      </c>
      <c r="C55" s="9">
        <f t="shared" si="46"/>
        <v>0.42876997915218901</v>
      </c>
      <c r="D55" s="46">
        <v>9255</v>
      </c>
      <c r="E55" s="9">
        <f>100*D55/D$68</f>
        <v>0.55588156329151561</v>
      </c>
      <c r="F55" s="8">
        <f>D55+F54</f>
        <v>9256</v>
      </c>
      <c r="G55" s="11">
        <f>E55+G54</f>
        <v>0.55594162612925646</v>
      </c>
      <c r="H55" s="9">
        <f t="shared" si="47"/>
        <v>0.15330090340514246</v>
      </c>
      <c r="I55" s="46">
        <v>3309</v>
      </c>
      <c r="J55" s="9">
        <f>100*I55/I$68</f>
        <v>1.1240726146153219</v>
      </c>
      <c r="K55" s="1">
        <f>I55+K54</f>
        <v>3310</v>
      </c>
      <c r="L55" s="11">
        <f>J55+L54</f>
        <v>1.1244123162214312</v>
      </c>
      <c r="M55" s="25">
        <f t="shared" si="48"/>
        <v>8.4225156358582354E-2</v>
      </c>
      <c r="N55" s="46">
        <v>1818</v>
      </c>
      <c r="O55" s="9">
        <f>100*N55/N$68</f>
        <v>0.86933236422061344</v>
      </c>
      <c r="P55" s="1">
        <f>N55+P54</f>
        <v>1818</v>
      </c>
      <c r="Q55" s="11">
        <f>O55+Q54</f>
        <v>0.86933236422061344</v>
      </c>
      <c r="R55" s="9">
        <f t="shared" si="49"/>
        <v>4.2297892054667593E-2</v>
      </c>
      <c r="S55" s="46">
        <v>913</v>
      </c>
      <c r="T55" s="9">
        <f>100*S55/S$68</f>
        <v>2.6836365774080715</v>
      </c>
      <c r="U55" s="1">
        <f>S55+U54</f>
        <v>916</v>
      </c>
      <c r="V55" s="11">
        <f>T55+V54</f>
        <v>2.6924546603568382</v>
      </c>
    </row>
    <row r="56" spans="1:22">
      <c r="A56" s="55" t="str">
        <f t="shared" si="50"/>
        <v>- 5</v>
      </c>
      <c r="B56" s="11">
        <f t="shared" si="50"/>
        <v>3.2789552558338686</v>
      </c>
      <c r="C56" s="9">
        <f t="shared" si="46"/>
        <v>1.4942196531791907</v>
      </c>
      <c r="D56" s="46">
        <v>13959</v>
      </c>
      <c r="E56" s="9">
        <f t="shared" ref="E56:E66" si="51">100*D56/D$68</f>
        <v>0.838417152024448</v>
      </c>
      <c r="F56" s="8">
        <f t="shared" ref="F56:F66" si="52">D56+F55</f>
        <v>23215</v>
      </c>
      <c r="G56" s="11">
        <f t="shared" ref="G56:G66" si="53">E56+G55</f>
        <v>1.3943587781537046</v>
      </c>
      <c r="H56" s="9">
        <f t="shared" si="47"/>
        <v>0.52001712695354319</v>
      </c>
      <c r="I56" s="46">
        <v>4858</v>
      </c>
      <c r="J56" s="9">
        <f t="shared" ref="J56:J66" si="54">100*I56/I$68</f>
        <v>1.6502704024784629</v>
      </c>
      <c r="K56" s="1">
        <f t="shared" ref="K56:K66" si="55">I56+K55</f>
        <v>8168</v>
      </c>
      <c r="L56" s="11">
        <f t="shared" ref="L56:L66" si="56">J56+L55</f>
        <v>2.7746827186998941</v>
      </c>
      <c r="M56" s="25">
        <f t="shared" si="48"/>
        <v>0.28409334189681013</v>
      </c>
      <c r="N56" s="46">
        <v>2654</v>
      </c>
      <c r="O56" s="9">
        <f t="shared" ref="O56:O66" si="57">100*N56/N$68</f>
        <v>1.2690913611889483</v>
      </c>
      <c r="P56" s="1">
        <f t="shared" ref="P56:P66" si="58">N56+P55</f>
        <v>4472</v>
      </c>
      <c r="Q56" s="11">
        <f t="shared" ref="Q56:Q66" si="59">O56+Q55</f>
        <v>2.1384237254095617</v>
      </c>
      <c r="R56" s="9">
        <f t="shared" si="49"/>
        <v>6.6045814600727892E-2</v>
      </c>
      <c r="S56" s="46">
        <v>617</v>
      </c>
      <c r="T56" s="9">
        <f t="shared" ref="T56:T66" si="60">100*S56/S$68</f>
        <v>1.813585726463067</v>
      </c>
      <c r="U56" s="1">
        <f t="shared" ref="U56:U66" si="61">S56+U55</f>
        <v>1533</v>
      </c>
      <c r="V56" s="11">
        <f t="shared" ref="V56:V66" si="62">T56+V55</f>
        <v>4.5060403868199055</v>
      </c>
    </row>
    <row r="57" spans="1:22">
      <c r="A57" s="55" t="str">
        <f t="shared" si="50"/>
        <v>- 10</v>
      </c>
      <c r="B57" s="11">
        <f t="shared" si="50"/>
        <v>7.1852616064848931</v>
      </c>
      <c r="C57" s="9">
        <f t="shared" si="46"/>
        <v>3.1364775239498894</v>
      </c>
      <c r="D57" s="46">
        <v>21281</v>
      </c>
      <c r="E57" s="9">
        <f t="shared" si="51"/>
        <v>1.2781972499629113</v>
      </c>
      <c r="F57" s="8">
        <f t="shared" si="52"/>
        <v>44496</v>
      </c>
      <c r="G57" s="11">
        <f t="shared" si="53"/>
        <v>2.6725560281166159</v>
      </c>
      <c r="H57" s="9">
        <f t="shared" si="47"/>
        <v>1.0492262343404568</v>
      </c>
      <c r="I57" s="46">
        <v>7119</v>
      </c>
      <c r="J57" s="9">
        <f t="shared" si="54"/>
        <v>2.4183357338913498</v>
      </c>
      <c r="K57" s="1">
        <f t="shared" si="55"/>
        <v>15287</v>
      </c>
      <c r="L57" s="11">
        <f t="shared" si="56"/>
        <v>5.1930184525912439</v>
      </c>
      <c r="M57" s="25">
        <f t="shared" si="48"/>
        <v>0.52306558585114227</v>
      </c>
      <c r="N57" s="46">
        <v>3549</v>
      </c>
      <c r="O57" s="9">
        <f t="shared" si="57"/>
        <v>1.6970630146418906</v>
      </c>
      <c r="P57" s="1">
        <f t="shared" si="58"/>
        <v>8021</v>
      </c>
      <c r="Q57" s="11">
        <f t="shared" si="59"/>
        <v>3.8354867400514525</v>
      </c>
      <c r="R57" s="9">
        <f t="shared" si="49"/>
        <v>0.11510685335298453</v>
      </c>
      <c r="S57" s="46">
        <v>781</v>
      </c>
      <c r="T57" s="9">
        <f t="shared" si="60"/>
        <v>2.2956409276623262</v>
      </c>
      <c r="U57" s="1">
        <f t="shared" si="61"/>
        <v>2314</v>
      </c>
      <c r="V57" s="11">
        <f t="shared" si="62"/>
        <v>6.8016813144822317</v>
      </c>
    </row>
    <row r="58" spans="1:22">
      <c r="A58" s="56" t="str">
        <f t="shared" si="50"/>
        <v>- 20</v>
      </c>
      <c r="B58" s="11">
        <f t="shared" si="50"/>
        <v>14.312402156896852</v>
      </c>
      <c r="C58" s="9">
        <f t="shared" si="46"/>
        <v>6.0046964689511215</v>
      </c>
      <c r="D58" s="46">
        <v>34521</v>
      </c>
      <c r="E58" s="9">
        <f t="shared" si="51"/>
        <v>2.0734292216516921</v>
      </c>
      <c r="F58" s="8">
        <f t="shared" si="52"/>
        <v>79017</v>
      </c>
      <c r="G58" s="11">
        <f t="shared" si="53"/>
        <v>4.7459852497683084</v>
      </c>
      <c r="H58" s="9">
        <f t="shared" si="47"/>
        <v>1.9401635066968168</v>
      </c>
      <c r="I58" s="46">
        <v>11154</v>
      </c>
      <c r="J58" s="9">
        <f t="shared" si="54"/>
        <v>3.7890317145419465</v>
      </c>
      <c r="K58" s="1">
        <f t="shared" si="55"/>
        <v>26441</v>
      </c>
      <c r="L58" s="11">
        <f t="shared" si="56"/>
        <v>8.98205016713319</v>
      </c>
      <c r="M58" s="25">
        <f t="shared" si="48"/>
        <v>1.0420942772656114</v>
      </c>
      <c r="N58" s="46">
        <v>5991</v>
      </c>
      <c r="O58" s="9">
        <f t="shared" si="57"/>
        <v>2.8647800847336056</v>
      </c>
      <c r="P58" s="1">
        <f t="shared" si="58"/>
        <v>14012</v>
      </c>
      <c r="Q58" s="11">
        <f t="shared" si="59"/>
        <v>6.7002668247850581</v>
      </c>
      <c r="R58" s="9">
        <f t="shared" si="49"/>
        <v>0.23169246825534875</v>
      </c>
      <c r="S58" s="46">
        <v>1332</v>
      </c>
      <c r="T58" s="9">
        <f t="shared" si="60"/>
        <v>3.9152288292525204</v>
      </c>
      <c r="U58" s="1">
        <f t="shared" si="61"/>
        <v>3646</v>
      </c>
      <c r="V58" s="11">
        <f t="shared" si="62"/>
        <v>10.716910143734752</v>
      </c>
    </row>
    <row r="59" spans="1:22">
      <c r="A59" s="55" t="str">
        <f t="shared" si="50"/>
        <v>- 50</v>
      </c>
      <c r="B59" s="11">
        <f t="shared" si="50"/>
        <v>31.667457627118644</v>
      </c>
      <c r="C59" s="9">
        <f t="shared" si="46"/>
        <v>12.577457627118644</v>
      </c>
      <c r="D59" s="46">
        <v>74207</v>
      </c>
      <c r="E59" s="9">
        <f t="shared" si="51"/>
        <v>4.4570830002348458</v>
      </c>
      <c r="F59" s="8">
        <f t="shared" si="52"/>
        <v>153224</v>
      </c>
      <c r="G59" s="11">
        <f t="shared" si="53"/>
        <v>9.2030682500031542</v>
      </c>
      <c r="H59" s="9">
        <f t="shared" si="47"/>
        <v>4.019830508474576</v>
      </c>
      <c r="I59" s="46">
        <v>23717</v>
      </c>
      <c r="J59" s="9">
        <f t="shared" si="54"/>
        <v>8.056702992091747</v>
      </c>
      <c r="K59" s="1">
        <f t="shared" si="55"/>
        <v>50158</v>
      </c>
      <c r="L59" s="11">
        <f t="shared" si="56"/>
        <v>17.038753159224939</v>
      </c>
      <c r="M59" s="25">
        <f t="shared" si="48"/>
        <v>2.1</v>
      </c>
      <c r="N59" s="46">
        <v>12390</v>
      </c>
      <c r="O59" s="9">
        <f t="shared" si="57"/>
        <v>5.9246578617675469</v>
      </c>
      <c r="P59" s="1">
        <f t="shared" si="58"/>
        <v>26402</v>
      </c>
      <c r="Q59" s="11">
        <f t="shared" si="59"/>
        <v>12.624924686552605</v>
      </c>
      <c r="R59" s="9">
        <f t="shared" si="49"/>
        <v>0.42525423728813561</v>
      </c>
      <c r="S59" s="46">
        <v>2509</v>
      </c>
      <c r="T59" s="9">
        <f t="shared" si="60"/>
        <v>7.3748567061520829</v>
      </c>
      <c r="U59" s="1">
        <f t="shared" si="61"/>
        <v>6155</v>
      </c>
      <c r="V59" s="11">
        <f t="shared" si="62"/>
        <v>18.091766849886834</v>
      </c>
    </row>
    <row r="60" spans="1:22">
      <c r="A60" s="55" t="str">
        <f t="shared" si="50"/>
        <v xml:space="preserve"> - 100</v>
      </c>
      <c r="B60" s="11">
        <f t="shared" si="50"/>
        <v>70.449662162162156</v>
      </c>
      <c r="C60" s="9">
        <f t="shared" si="46"/>
        <v>27.300675675675677</v>
      </c>
      <c r="D60" s="46">
        <v>80810</v>
      </c>
      <c r="E60" s="9">
        <f t="shared" si="51"/>
        <v>4.8536779178376417</v>
      </c>
      <c r="F60" s="8">
        <f t="shared" si="52"/>
        <v>234034</v>
      </c>
      <c r="G60" s="11">
        <f t="shared" si="53"/>
        <v>14.056746167840796</v>
      </c>
      <c r="H60" s="9">
        <f t="shared" si="47"/>
        <v>7.9807432432432428</v>
      </c>
      <c r="I60" s="46">
        <v>23623</v>
      </c>
      <c r="J60" s="9">
        <f t="shared" si="54"/>
        <v>8.0247710411174822</v>
      </c>
      <c r="K60" s="1">
        <f t="shared" si="55"/>
        <v>73781</v>
      </c>
      <c r="L60" s="11">
        <f t="shared" si="56"/>
        <v>25.063524200342421</v>
      </c>
      <c r="M60" s="25">
        <f t="shared" si="48"/>
        <v>4.8016891891891893</v>
      </c>
      <c r="N60" s="46">
        <v>14213</v>
      </c>
      <c r="O60" s="9">
        <f t="shared" si="57"/>
        <v>6.7963811290800757</v>
      </c>
      <c r="P60" s="1">
        <f t="shared" si="58"/>
        <v>40615</v>
      </c>
      <c r="Q60" s="11">
        <f t="shared" si="59"/>
        <v>19.421305815632682</v>
      </c>
      <c r="R60" s="9">
        <f t="shared" si="49"/>
        <v>0.84797297297297303</v>
      </c>
      <c r="S60" s="46">
        <v>2510</v>
      </c>
      <c r="T60" s="9">
        <f t="shared" si="60"/>
        <v>7.3777960671350051</v>
      </c>
      <c r="U60" s="1">
        <f t="shared" si="61"/>
        <v>8665</v>
      </c>
      <c r="V60" s="11">
        <f t="shared" si="62"/>
        <v>25.46956291702184</v>
      </c>
    </row>
    <row r="61" spans="1:22">
      <c r="A61" s="55" t="str">
        <f t="shared" si="50"/>
        <v xml:space="preserve"> - 200</v>
      </c>
      <c r="B61" s="11">
        <f t="shared" si="50"/>
        <v>141.10492845786965</v>
      </c>
      <c r="C61" s="9">
        <f t="shared" si="46"/>
        <v>55.894011658717538</v>
      </c>
      <c r="D61" s="46">
        <v>105472</v>
      </c>
      <c r="E61" s="9">
        <f t="shared" si="51"/>
        <v>6.334947622202348</v>
      </c>
      <c r="F61" s="8">
        <f t="shared" si="52"/>
        <v>339506</v>
      </c>
      <c r="G61" s="11">
        <f t="shared" si="53"/>
        <v>20.391693790043142</v>
      </c>
      <c r="H61" s="9">
        <f t="shared" si="47"/>
        <v>15.674085850556439</v>
      </c>
      <c r="I61" s="46">
        <v>29577</v>
      </c>
      <c r="J61" s="9">
        <f t="shared" si="54"/>
        <v>10.047354403891621</v>
      </c>
      <c r="K61" s="1">
        <f t="shared" si="55"/>
        <v>103358</v>
      </c>
      <c r="L61" s="11">
        <f t="shared" si="56"/>
        <v>35.110878604234045</v>
      </c>
      <c r="M61" s="25">
        <f t="shared" si="48"/>
        <v>9.6385797562268145</v>
      </c>
      <c r="N61" s="46">
        <v>18188</v>
      </c>
      <c r="O61" s="9">
        <f t="shared" si="57"/>
        <v>8.6971490871531998</v>
      </c>
      <c r="P61" s="1">
        <f t="shared" si="58"/>
        <v>58803</v>
      </c>
      <c r="Q61" s="11">
        <f t="shared" si="59"/>
        <v>28.118454902785881</v>
      </c>
      <c r="R61" s="9">
        <f t="shared" si="49"/>
        <v>1.5209326974032857</v>
      </c>
      <c r="S61" s="46">
        <v>2870</v>
      </c>
      <c r="T61" s="9">
        <f t="shared" si="60"/>
        <v>8.4359660209870366</v>
      </c>
      <c r="U61" s="1">
        <f t="shared" si="61"/>
        <v>11535</v>
      </c>
      <c r="V61" s="11">
        <f t="shared" si="62"/>
        <v>33.905528938008878</v>
      </c>
    </row>
    <row r="62" spans="1:22">
      <c r="A62" s="55" t="str">
        <f t="shared" si="50"/>
        <v xml:space="preserve"> - 500</v>
      </c>
      <c r="B62" s="11">
        <f t="shared" si="50"/>
        <v>307.4611973392461</v>
      </c>
      <c r="C62" s="9">
        <f t="shared" si="46"/>
        <v>122.59719142645972</v>
      </c>
      <c r="D62" s="46">
        <v>165874</v>
      </c>
      <c r="E62" s="9">
        <f t="shared" si="51"/>
        <v>9.9628631474248355</v>
      </c>
      <c r="F62" s="8">
        <f t="shared" si="52"/>
        <v>505380</v>
      </c>
      <c r="G62" s="11">
        <f t="shared" si="53"/>
        <v>30.354556937467976</v>
      </c>
      <c r="H62" s="9">
        <f t="shared" si="47"/>
        <v>31.50110864745011</v>
      </c>
      <c r="I62" s="46">
        <v>42621</v>
      </c>
      <c r="J62" s="9">
        <f t="shared" si="54"/>
        <v>14.478422153979944</v>
      </c>
      <c r="K62" s="1">
        <f t="shared" si="55"/>
        <v>145979</v>
      </c>
      <c r="L62" s="11">
        <f t="shared" si="56"/>
        <v>49.589300758213987</v>
      </c>
      <c r="M62" s="25">
        <f t="shared" si="48"/>
        <v>19.49371766444937</v>
      </c>
      <c r="N62" s="46">
        <v>26375</v>
      </c>
      <c r="O62" s="9">
        <f t="shared" si="57"/>
        <v>12.61201380985626</v>
      </c>
      <c r="P62" s="1">
        <f t="shared" si="58"/>
        <v>85178</v>
      </c>
      <c r="Q62" s="11">
        <f t="shared" si="59"/>
        <v>40.730468712642143</v>
      </c>
      <c r="R62" s="9">
        <f t="shared" si="49"/>
        <v>3.5898004434589801</v>
      </c>
      <c r="S62" s="46">
        <v>4857</v>
      </c>
      <c r="T62" s="9">
        <f t="shared" si="60"/>
        <v>14.276476294053673</v>
      </c>
      <c r="U62" s="1">
        <f t="shared" si="61"/>
        <v>16392</v>
      </c>
      <c r="V62" s="11">
        <f t="shared" si="62"/>
        <v>48.182005232062551</v>
      </c>
    </row>
    <row r="63" spans="1:22">
      <c r="A63" s="56" t="str">
        <f t="shared" si="50"/>
        <v xml:space="preserve"> - 1000</v>
      </c>
      <c r="B63" s="11">
        <f t="shared" si="50"/>
        <v>696.95501022494886</v>
      </c>
      <c r="C63" s="9">
        <f t="shared" si="46"/>
        <v>264.39059304703477</v>
      </c>
      <c r="D63" s="46">
        <v>129287</v>
      </c>
      <c r="E63" s="9">
        <f t="shared" si="51"/>
        <v>7.765344103000559</v>
      </c>
      <c r="F63" s="8">
        <f t="shared" si="52"/>
        <v>634667</v>
      </c>
      <c r="G63" s="11">
        <f t="shared" si="53"/>
        <v>38.119901040468534</v>
      </c>
      <c r="H63" s="9">
        <f t="shared" si="47"/>
        <v>64.844580777096112</v>
      </c>
      <c r="I63" s="46">
        <v>31709</v>
      </c>
      <c r="J63" s="9">
        <f t="shared" si="54"/>
        <v>10.771598228116423</v>
      </c>
      <c r="K63" s="1">
        <f t="shared" si="55"/>
        <v>177688</v>
      </c>
      <c r="L63" s="11">
        <f t="shared" si="56"/>
        <v>60.360898986330412</v>
      </c>
      <c r="M63" s="25">
        <f t="shared" si="48"/>
        <v>41.793456032719838</v>
      </c>
      <c r="N63" s="46">
        <v>20437</v>
      </c>
      <c r="O63" s="9">
        <f t="shared" si="57"/>
        <v>9.7725772978969623</v>
      </c>
      <c r="P63" s="1">
        <f t="shared" si="58"/>
        <v>105615</v>
      </c>
      <c r="Q63" s="11">
        <f t="shared" si="59"/>
        <v>50.503046010539109</v>
      </c>
      <c r="R63" s="9">
        <f t="shared" si="49"/>
        <v>7.4376278118609411</v>
      </c>
      <c r="S63" s="46">
        <v>3637</v>
      </c>
      <c r="T63" s="9">
        <f t="shared" si="60"/>
        <v>10.690455894888451</v>
      </c>
      <c r="U63" s="1">
        <f t="shared" si="61"/>
        <v>20029</v>
      </c>
      <c r="V63" s="11">
        <f t="shared" si="62"/>
        <v>58.872461126951002</v>
      </c>
    </row>
    <row r="64" spans="1:22">
      <c r="A64" s="55" t="str">
        <f t="shared" si="50"/>
        <v xml:space="preserve"> - 5000</v>
      </c>
      <c r="B64" s="11">
        <f t="shared" si="50"/>
        <v>1995.0255220417635</v>
      </c>
      <c r="C64" s="8">
        <f t="shared" si="46"/>
        <v>819.62645011600932</v>
      </c>
      <c r="D64" s="46">
        <v>353259</v>
      </c>
      <c r="E64" s="9">
        <f t="shared" si="51"/>
        <v>21.217737997492979</v>
      </c>
      <c r="F64" s="8">
        <f t="shared" si="52"/>
        <v>987926</v>
      </c>
      <c r="G64" s="11">
        <f t="shared" si="53"/>
        <v>59.337639037961509</v>
      </c>
      <c r="H64" s="9">
        <f t="shared" si="47"/>
        <v>152.09744779582365</v>
      </c>
      <c r="I64" s="46">
        <v>65554</v>
      </c>
      <c r="J64" s="9">
        <f t="shared" si="54"/>
        <v>22.268799086882083</v>
      </c>
      <c r="K64" s="1">
        <f t="shared" si="55"/>
        <v>243242</v>
      </c>
      <c r="L64" s="11">
        <f t="shared" si="56"/>
        <v>82.629698073212495</v>
      </c>
      <c r="M64" s="25">
        <f t="shared" si="48"/>
        <v>96.341067285382834</v>
      </c>
      <c r="N64" s="46">
        <v>41523</v>
      </c>
      <c r="O64" s="9">
        <f t="shared" si="57"/>
        <v>19.855493817124604</v>
      </c>
      <c r="P64" s="1">
        <f t="shared" si="58"/>
        <v>147138</v>
      </c>
      <c r="Q64" s="11">
        <f t="shared" si="59"/>
        <v>70.358539827663719</v>
      </c>
      <c r="R64" s="9">
        <f t="shared" si="49"/>
        <v>16.651972157772622</v>
      </c>
      <c r="S64" s="46">
        <v>7177</v>
      </c>
      <c r="T64" s="9">
        <f t="shared" si="60"/>
        <v>21.095793774433439</v>
      </c>
      <c r="U64" s="1">
        <f t="shared" si="61"/>
        <v>27206</v>
      </c>
      <c r="V64" s="11">
        <f t="shared" si="62"/>
        <v>79.968254901384441</v>
      </c>
    </row>
    <row r="65" spans="1:22">
      <c r="A65" s="55" t="str">
        <f t="shared" si="50"/>
        <v xml:space="preserve"> - 10000</v>
      </c>
      <c r="B65" s="11">
        <f t="shared" si="50"/>
        <v>6721.340909090909</v>
      </c>
      <c r="C65" s="8">
        <f t="shared" si="46"/>
        <v>2154</v>
      </c>
      <c r="D65" s="46">
        <v>94776</v>
      </c>
      <c r="E65" s="9">
        <f t="shared" si="51"/>
        <v>5.6925155097262756</v>
      </c>
      <c r="F65" s="8">
        <f t="shared" si="52"/>
        <v>1082702</v>
      </c>
      <c r="G65" s="11">
        <f t="shared" si="53"/>
        <v>65.030154547687786</v>
      </c>
      <c r="H65" s="9">
        <f t="shared" si="47"/>
        <v>335.5</v>
      </c>
      <c r="I65" s="46">
        <v>14762</v>
      </c>
      <c r="J65" s="9">
        <f t="shared" si="54"/>
        <v>5.0146751093839175</v>
      </c>
      <c r="K65" s="1">
        <f t="shared" si="55"/>
        <v>258004</v>
      </c>
      <c r="L65" s="11">
        <f t="shared" si="56"/>
        <v>87.644373182596411</v>
      </c>
      <c r="M65" s="25">
        <f t="shared" si="48"/>
        <v>224.63636363636363</v>
      </c>
      <c r="N65" s="46">
        <v>9884</v>
      </c>
      <c r="O65" s="9">
        <f t="shared" si="57"/>
        <v>4.7263372320993087</v>
      </c>
      <c r="P65" s="1">
        <f t="shared" si="58"/>
        <v>157022</v>
      </c>
      <c r="Q65" s="11">
        <f t="shared" si="59"/>
        <v>75.084877059763031</v>
      </c>
      <c r="R65" s="9">
        <f t="shared" si="49"/>
        <v>46.340909090909093</v>
      </c>
      <c r="S65" s="46">
        <v>2039</v>
      </c>
      <c r="T65" s="9">
        <f t="shared" si="60"/>
        <v>5.9933570441785955</v>
      </c>
      <c r="U65" s="1">
        <f t="shared" si="61"/>
        <v>29245</v>
      </c>
      <c r="V65" s="11">
        <f t="shared" si="62"/>
        <v>85.961611945563035</v>
      </c>
    </row>
    <row r="66" spans="1:22">
      <c r="A66" s="55" t="str">
        <f t="shared" si="50"/>
        <v xml:space="preserve"> - 20000</v>
      </c>
      <c r="B66" s="11">
        <f t="shared" si="50"/>
        <v>14229</v>
      </c>
      <c r="C66" s="8">
        <f t="shared" si="46"/>
        <v>5634.5714285714284</v>
      </c>
      <c r="D66" s="46">
        <v>118326</v>
      </c>
      <c r="E66" s="9">
        <f t="shared" si="51"/>
        <v>7.1069953385231628</v>
      </c>
      <c r="F66" s="8">
        <f t="shared" si="52"/>
        <v>1201028</v>
      </c>
      <c r="G66" s="11">
        <f t="shared" si="53"/>
        <v>72.137149886210949</v>
      </c>
      <c r="H66" s="9">
        <f t="shared" si="47"/>
        <v>512.80952380952385</v>
      </c>
      <c r="I66" s="46">
        <v>10769</v>
      </c>
      <c r="J66" s="9">
        <f t="shared" si="54"/>
        <v>3.6582465961899069</v>
      </c>
      <c r="K66" s="1">
        <f t="shared" si="55"/>
        <v>268773</v>
      </c>
      <c r="L66" s="11">
        <f t="shared" si="56"/>
        <v>91.302619778786323</v>
      </c>
      <c r="M66" s="25">
        <f t="shared" si="48"/>
        <v>460.33333333333331</v>
      </c>
      <c r="N66" s="46">
        <v>9667</v>
      </c>
      <c r="O66" s="9">
        <f t="shared" si="57"/>
        <v>4.6225720379101594</v>
      </c>
      <c r="P66" s="1">
        <f t="shared" si="58"/>
        <v>166689</v>
      </c>
      <c r="Q66" s="11">
        <f t="shared" si="59"/>
        <v>79.707449097673191</v>
      </c>
      <c r="R66" s="9">
        <f t="shared" si="49"/>
        <v>80.19047619047619</v>
      </c>
      <c r="S66" s="46">
        <v>1684</v>
      </c>
      <c r="T66" s="9">
        <f t="shared" si="60"/>
        <v>4.9498838952411743</v>
      </c>
      <c r="U66" s="1">
        <f t="shared" si="61"/>
        <v>30929</v>
      </c>
      <c r="V66" s="11">
        <f t="shared" si="62"/>
        <v>90.911495840804207</v>
      </c>
    </row>
    <row r="67" spans="1:22" ht="13.5" thickBot="1">
      <c r="A67" s="57" t="str">
        <f t="shared" si="50"/>
        <v xml:space="preserve"> viac</v>
      </c>
      <c r="B67" s="17">
        <f t="shared" si="50"/>
        <v>75415.833333333328</v>
      </c>
      <c r="C67" s="8">
        <f t="shared" si="46"/>
        <v>38064.916666666664</v>
      </c>
      <c r="D67" s="46">
        <v>456779</v>
      </c>
      <c r="E67" s="9">
        <f>100*D67/D$68</f>
        <v>27.435442960425195</v>
      </c>
      <c r="F67" s="8">
        <f>D67+F66</f>
        <v>1657807</v>
      </c>
      <c r="G67" s="11">
        <f>E67+G66</f>
        <v>99.572592846636141</v>
      </c>
      <c r="H67" s="9">
        <f t="shared" si="47"/>
        <v>1975.5833333333333</v>
      </c>
      <c r="I67" s="46">
        <v>23707</v>
      </c>
      <c r="J67" s="9">
        <f>100*I67/I$68</f>
        <v>8.0533059760306553</v>
      </c>
      <c r="K67" s="1">
        <f>I67+K66</f>
        <v>292480</v>
      </c>
      <c r="L67" s="11">
        <f>J67+L66</f>
        <v>99.35592575481698</v>
      </c>
      <c r="M67" s="25">
        <f t="shared" si="48"/>
        <v>3340.9166666666665</v>
      </c>
      <c r="N67" s="46">
        <v>40091</v>
      </c>
      <c r="O67" s="9">
        <f>100*N67/N$68</f>
        <v>19.170739171599898</v>
      </c>
      <c r="P67" s="1">
        <f>N67+P66</f>
        <v>206780</v>
      </c>
      <c r="Q67" s="11">
        <f>O67+Q66</f>
        <v>98.878188269273096</v>
      </c>
      <c r="R67" s="9">
        <f t="shared" si="49"/>
        <v>178.41666666666666</v>
      </c>
      <c r="S67" s="46">
        <v>2141</v>
      </c>
      <c r="T67" s="9">
        <f>100*S67/S$68</f>
        <v>6.2931718644366716</v>
      </c>
      <c r="U67" s="1">
        <f>S67+U66</f>
        <v>33070</v>
      </c>
      <c r="V67" s="11">
        <f>T67+V66</f>
        <v>97.20466770524088</v>
      </c>
    </row>
    <row r="68" spans="1:22" ht="13.5" thickBot="1">
      <c r="A68" s="45" t="s">
        <v>1</v>
      </c>
      <c r="B68" s="17">
        <f t="shared" si="50"/>
        <v>54.703234296003878</v>
      </c>
      <c r="C68" s="12">
        <f t="shared" si="46"/>
        <v>23.061472401135813</v>
      </c>
      <c r="D68" s="27">
        <f>SUM(D53:D67)</f>
        <v>1664923</v>
      </c>
      <c r="E68" s="27">
        <f>SUM(E53:E67)</f>
        <v>100</v>
      </c>
      <c r="F68" s="4"/>
      <c r="G68" s="22"/>
      <c r="H68" s="12">
        <f t="shared" si="47"/>
        <v>4.07751229309509</v>
      </c>
      <c r="I68" s="27">
        <f>SUM(I53:I67)</f>
        <v>294376</v>
      </c>
      <c r="J68" s="27">
        <f>SUM(J53:J67)</f>
        <v>100</v>
      </c>
      <c r="K68" s="4"/>
      <c r="L68" s="12"/>
      <c r="M68" s="21">
        <f t="shared" si="48"/>
        <v>2.8966825957476279</v>
      </c>
      <c r="N68" s="27">
        <f>SUM(N53:N67)</f>
        <v>209126</v>
      </c>
      <c r="O68" s="27">
        <f>SUM(O53:O67)</f>
        <v>100</v>
      </c>
      <c r="P68" s="4"/>
      <c r="Q68" s="22"/>
      <c r="R68" s="21">
        <f t="shared" si="49"/>
        <v>0.47123762033381811</v>
      </c>
      <c r="S68" s="27">
        <f>SUM(S53:S67)</f>
        <v>34021</v>
      </c>
      <c r="T68" s="27">
        <f>SUM(T53:T67)</f>
        <v>100</v>
      </c>
      <c r="U68" s="4"/>
      <c r="V68" s="22"/>
    </row>
    <row r="69" spans="1:22">
      <c r="A69" s="1"/>
      <c r="B69" s="9"/>
      <c r="C69" s="9"/>
      <c r="D69" s="1"/>
      <c r="E69" s="1"/>
      <c r="F69" s="1"/>
      <c r="G69" s="1"/>
      <c r="H69" s="1"/>
      <c r="I69" s="8"/>
      <c r="J69" s="9"/>
      <c r="K69" s="1"/>
      <c r="L69" s="1"/>
      <c r="M69" s="1"/>
      <c r="N69" s="8"/>
      <c r="O69" s="9"/>
      <c r="P69" s="1"/>
      <c r="Q69" s="9"/>
      <c r="R69" s="9"/>
      <c r="S69" s="8"/>
      <c r="T69" s="9"/>
      <c r="U69" s="1"/>
      <c r="V69" s="9"/>
    </row>
    <row r="70" spans="1:22">
      <c r="A70" s="1"/>
      <c r="B70" s="9"/>
      <c r="C70" s="9"/>
      <c r="D70" s="1"/>
      <c r="E70" s="1"/>
      <c r="F70" s="1"/>
      <c r="G70" s="1"/>
      <c r="H70" s="1"/>
      <c r="I70" s="8"/>
      <c r="J70" s="9"/>
      <c r="K70" s="1"/>
      <c r="L70" s="1"/>
      <c r="M70" s="1"/>
      <c r="N70" s="8"/>
      <c r="O70" s="9"/>
      <c r="P70" s="1"/>
      <c r="Q70" s="9"/>
      <c r="R70" s="9"/>
      <c r="S70" s="8"/>
      <c r="T70" s="9"/>
      <c r="U70" s="1"/>
      <c r="V70" s="9"/>
    </row>
    <row r="71" spans="1:22">
      <c r="A71" s="1" t="str">
        <f>A1</f>
        <v>Frekvenčná tabuľka:Výnosy spolu ( SR, rok 2007, v mil. Sk)</v>
      </c>
      <c r="B71" s="9"/>
      <c r="C71" s="9"/>
      <c r="D71" s="1"/>
      <c r="E71" s="1"/>
      <c r="F71" s="1"/>
      <c r="G71" s="1"/>
      <c r="H71" s="1"/>
      <c r="I71" s="8"/>
      <c r="J71" s="9"/>
      <c r="K71" s="1"/>
      <c r="L71" s="1"/>
      <c r="M71" s="1"/>
      <c r="N71" s="8"/>
      <c r="O71" s="9"/>
      <c r="P71" s="1"/>
      <c r="Q71" s="9"/>
      <c r="R71" s="9"/>
      <c r="S71" s="8"/>
      <c r="T71" s="9"/>
      <c r="U71" s="1"/>
      <c r="V71" s="9"/>
    </row>
    <row r="72" spans="1:22" ht="13.5" thickBot="1"/>
    <row r="73" spans="1:22" ht="13.5" thickBot="1">
      <c r="A73" s="60" t="s">
        <v>0</v>
      </c>
      <c r="B73" s="3" t="s">
        <v>2</v>
      </c>
      <c r="C73" s="15" t="s">
        <v>32</v>
      </c>
      <c r="D73" s="2" t="s">
        <v>57</v>
      </c>
      <c r="E73" s="3" t="s">
        <v>126</v>
      </c>
      <c r="F73" s="15" t="s">
        <v>33</v>
      </c>
      <c r="G73" s="2" t="s">
        <v>34</v>
      </c>
      <c r="H73" s="2" t="s">
        <v>35</v>
      </c>
      <c r="I73" s="72" t="s">
        <v>72</v>
      </c>
      <c r="J73" s="72" t="s">
        <v>90</v>
      </c>
      <c r="K73" s="3" t="s">
        <v>59</v>
      </c>
      <c r="L73" s="15" t="s">
        <v>61</v>
      </c>
      <c r="M73" s="2" t="s">
        <v>127</v>
      </c>
      <c r="N73" s="2" t="s">
        <v>128</v>
      </c>
      <c r="O73" s="53" t="s">
        <v>129</v>
      </c>
      <c r="P73" s="49" t="s">
        <v>119</v>
      </c>
    </row>
    <row r="74" spans="1:22">
      <c r="A74" s="59" t="str">
        <f t="shared" ref="A74:B89" si="63">A4</f>
        <v>&lt;0'</v>
      </c>
      <c r="B74" s="14">
        <f t="shared" si="63"/>
        <v>-0.66580696359488145</v>
      </c>
      <c r="C74" s="18">
        <f>100*S4/D22</f>
        <v>-39.773608858170533</v>
      </c>
      <c r="D74" s="25">
        <f>I4/I53</f>
        <v>-2.9493670886075951</v>
      </c>
      <c r="E74" s="25">
        <f>N4/I22</f>
        <v>-5.6573557424857979E-2</v>
      </c>
      <c r="F74" s="73" t="s">
        <v>63</v>
      </c>
      <c r="G74" s="74" t="s">
        <v>63</v>
      </c>
      <c r="H74" s="25">
        <f>100*I53/N4</f>
        <v>-28.247914183551849</v>
      </c>
      <c r="I74" s="25">
        <f>100*N53/N4</f>
        <v>-34.952324195470801</v>
      </c>
      <c r="J74" s="9">
        <f>100*S53/N4</f>
        <v>-14.16865315852205</v>
      </c>
      <c r="K74" s="11">
        <f>100*D53/N4</f>
        <v>-106.01907032181168</v>
      </c>
      <c r="L74" s="40">
        <f>1000*I53/D22</f>
        <v>66.859440016926442</v>
      </c>
      <c r="M74" s="24">
        <f>1000*(I22)/D22</f>
        <v>4183.7224063756257</v>
      </c>
      <c r="N74" s="9">
        <f>I22/I53</f>
        <v>62.574894514767934</v>
      </c>
      <c r="O74" s="11">
        <f>100*N22/I22</f>
        <v>68.933429982636838</v>
      </c>
      <c r="P74" s="51">
        <f>100*N22/S22</f>
        <v>88.847365562194454</v>
      </c>
    </row>
    <row r="75" spans="1:22">
      <c r="A75" s="59">
        <f t="shared" si="63"/>
        <v>0</v>
      </c>
      <c r="B75" s="14">
        <f t="shared" si="63"/>
        <v>0</v>
      </c>
      <c r="C75" s="18">
        <f>100*S5/D23</f>
        <v>-1.0251878038002651</v>
      </c>
      <c r="D75" s="25">
        <f>I5/I54</f>
        <v>-1</v>
      </c>
      <c r="E75" s="25">
        <f>N5/I23</f>
        <v>0</v>
      </c>
      <c r="F75" s="68" t="s">
        <v>63</v>
      </c>
      <c r="G75" s="69" t="s">
        <v>63</v>
      </c>
      <c r="H75" s="70" t="s">
        <v>63</v>
      </c>
      <c r="I75" s="70" t="s">
        <v>63</v>
      </c>
      <c r="J75" s="69" t="s">
        <v>63</v>
      </c>
      <c r="K75" s="71" t="s">
        <v>63</v>
      </c>
      <c r="L75" s="40">
        <f>1000*I54/D23</f>
        <v>8.8378258948298719E-2</v>
      </c>
      <c r="M75" s="24">
        <f>1000*(I23)/D23</f>
        <v>1686.5223155103845</v>
      </c>
      <c r="N75" s="9">
        <f>I23/I54</f>
        <v>19083</v>
      </c>
      <c r="O75" s="11">
        <f>100*N23/I23</f>
        <v>18.754912749567676</v>
      </c>
      <c r="P75" s="51">
        <f>100*N23/S23</f>
        <v>88.435878428465529</v>
      </c>
    </row>
    <row r="76" spans="1:22">
      <c r="A76" s="58" t="str">
        <f t="shared" si="63"/>
        <v>- 2</v>
      </c>
      <c r="B76" s="14">
        <f t="shared" si="63"/>
        <v>0.76497567755385687</v>
      </c>
      <c r="C76" s="18">
        <f>100*S6/D24</f>
        <v>-14.813757670900529</v>
      </c>
      <c r="D76" s="25">
        <f>I6/I55</f>
        <v>1.1036566938652161</v>
      </c>
      <c r="E76" s="25">
        <f>N6/I24</f>
        <v>0.24053841447425925</v>
      </c>
      <c r="F76" s="10">
        <f>100*S6/N6</f>
        <v>-12.572674418604651</v>
      </c>
      <c r="G76" s="9">
        <f>100*I6/N6</f>
        <v>22.117248062015506</v>
      </c>
      <c r="H76" s="25">
        <f>100*I55/N6</f>
        <v>20.03997093023256</v>
      </c>
      <c r="I76" s="25">
        <f>100*N55/N6</f>
        <v>11.010174418604651</v>
      </c>
      <c r="J76" s="9">
        <f>100*S55/N6</f>
        <v>5.5293120155038764</v>
      </c>
      <c r="K76" s="11">
        <f>100*D55/N6</f>
        <v>56.050145348837212</v>
      </c>
      <c r="L76" s="40">
        <f>1000*I55/D24</f>
        <v>236.12102183530754</v>
      </c>
      <c r="M76" s="24">
        <f>1000*(I24)/D24</f>
        <v>4898.3873269587557</v>
      </c>
      <c r="N76" s="9">
        <f>I24/I55</f>
        <v>20.74524025385313</v>
      </c>
      <c r="O76" s="11">
        <f>100*N24/I24</f>
        <v>51.762666433586809</v>
      </c>
      <c r="P76" s="51">
        <f>100*N24/S24</f>
        <v>86.255613545333176</v>
      </c>
    </row>
    <row r="77" spans="1:22">
      <c r="A77" s="58" t="str">
        <f t="shared" si="63"/>
        <v>- 5</v>
      </c>
      <c r="B77" s="14">
        <f t="shared" si="63"/>
        <v>3.2789552558338686</v>
      </c>
      <c r="C77" s="18">
        <f t="shared" ref="C77:C89" si="64">100*S7/D25</f>
        <v>-0.16466208476517755</v>
      </c>
      <c r="D77" s="25">
        <f t="shared" ref="D77:D89" si="65">I7/I56</f>
        <v>1.5537258130918072</v>
      </c>
      <c r="E77" s="25">
        <f t="shared" ref="E77:E89" si="66">N7/I25</f>
        <v>0.55401421569514031</v>
      </c>
      <c r="F77" s="10">
        <f>100*S7/N7</f>
        <v>-7.508487855837033E-2</v>
      </c>
      <c r="G77" s="9">
        <f>100*I7/N7</f>
        <v>24.640898406894749</v>
      </c>
      <c r="H77" s="25">
        <f t="shared" ref="H77:H89" si="67">100*I56/N7</f>
        <v>15.859232175502742</v>
      </c>
      <c r="I77" s="25">
        <f t="shared" ref="I77:I89" si="68">100*N56/N7</f>
        <v>8.6641420736484722</v>
      </c>
      <c r="J77" s="9">
        <f t="shared" ref="J77:J89" si="69">100*S56/N7</f>
        <v>2.0142334813267171</v>
      </c>
      <c r="K77" s="11">
        <f t="shared" ref="K77:K89" si="70">100*D56/N7</f>
        <v>45.569992165056149</v>
      </c>
      <c r="L77" s="40">
        <f t="shared" ref="L77:L89" si="71">1000*I56/D25</f>
        <v>347.79495990836199</v>
      </c>
      <c r="M77" s="24">
        <f>1000*(I25)/D25</f>
        <v>3958.4049255441009</v>
      </c>
      <c r="N77" s="9">
        <f t="shared" ref="N77:N89" si="72">I25/I56</f>
        <v>11.381432688349115</v>
      </c>
      <c r="O77" s="11">
        <f t="shared" ref="O77:O89" si="73">100*N25/I25</f>
        <v>51.323000126602885</v>
      </c>
      <c r="P77" s="51">
        <f t="shared" ref="P77:P89" si="74">100*N25/S25</f>
        <v>80.534112839141784</v>
      </c>
    </row>
    <row r="78" spans="1:22">
      <c r="A78" s="58" t="str">
        <f t="shared" si="63"/>
        <v>- 10</v>
      </c>
      <c r="B78" s="14">
        <f t="shared" si="63"/>
        <v>7.1852616064848931</v>
      </c>
      <c r="C78" s="18">
        <f t="shared" si="64"/>
        <v>6.6337332392378263</v>
      </c>
      <c r="D78" s="25">
        <f t="shared" si="65"/>
        <v>1.5386992555134149</v>
      </c>
      <c r="E78" s="25">
        <f t="shared" si="66"/>
        <v>0.7683409244929158</v>
      </c>
      <c r="F78" s="10">
        <f t="shared" ref="F78:F87" si="75">100*S8/N8</f>
        <v>2.1209386281588447</v>
      </c>
      <c r="G78" s="9">
        <f t="shared" ref="G78:G87" si="76">100*I8/N8</f>
        <v>22.468821791926484</v>
      </c>
      <c r="H78" s="25">
        <f t="shared" si="67"/>
        <v>14.602477847062685</v>
      </c>
      <c r="I78" s="25">
        <f t="shared" si="68"/>
        <v>7.2797013455858224</v>
      </c>
      <c r="J78" s="9">
        <f t="shared" si="69"/>
        <v>1.6019855595667869</v>
      </c>
      <c r="K78" s="11">
        <f t="shared" si="70"/>
        <v>43.651542500820476</v>
      </c>
      <c r="L78" s="40">
        <f t="shared" si="71"/>
        <v>456.72675947905304</v>
      </c>
      <c r="M78" s="24">
        <f t="shared" ref="M78:M87" si="77">1000*(I26)/D26</f>
        <v>4070.7640982870339</v>
      </c>
      <c r="N78" s="9">
        <f t="shared" si="72"/>
        <v>8.9129091164489402</v>
      </c>
      <c r="O78" s="11">
        <f t="shared" si="73"/>
        <v>53.572047721864116</v>
      </c>
      <c r="P78" s="51">
        <f t="shared" si="74"/>
        <v>77.850811900235897</v>
      </c>
    </row>
    <row r="79" spans="1:22">
      <c r="A79" s="59" t="str">
        <f t="shared" si="63"/>
        <v>- 20</v>
      </c>
      <c r="B79" s="14">
        <f t="shared" si="63"/>
        <v>14.312402156896852</v>
      </c>
      <c r="C79" s="18">
        <f t="shared" si="64"/>
        <v>6.4553710120683476</v>
      </c>
      <c r="D79" s="25">
        <f t="shared" si="65"/>
        <v>1.5306616460462614</v>
      </c>
      <c r="E79" s="25">
        <f t="shared" si="66"/>
        <v>0.78614627621458943</v>
      </c>
      <c r="F79" s="10">
        <f t="shared" si="75"/>
        <v>2.6263338275686055</v>
      </c>
      <c r="G79" s="9">
        <f t="shared" si="76"/>
        <v>20.74937410369218</v>
      </c>
      <c r="H79" s="25">
        <f t="shared" si="67"/>
        <v>13.555820227996403</v>
      </c>
      <c r="I79" s="25">
        <f t="shared" si="68"/>
        <v>7.2810578255268465</v>
      </c>
      <c r="J79" s="9">
        <f t="shared" si="69"/>
        <v>1.618823071874772</v>
      </c>
      <c r="K79" s="11">
        <f t="shared" si="70"/>
        <v>41.954497946087841</v>
      </c>
      <c r="L79" s="40">
        <f t="shared" si="71"/>
        <v>333.19392997968691</v>
      </c>
      <c r="M79" s="24">
        <f>1000*(I27)/D27</f>
        <v>3126.5682877285221</v>
      </c>
      <c r="N79" s="9">
        <f t="shared" si="72"/>
        <v>9.3836291913214982</v>
      </c>
      <c r="O79" s="11">
        <f t="shared" si="73"/>
        <v>54.081115941336648</v>
      </c>
      <c r="P79" s="51">
        <f t="shared" si="74"/>
        <v>78.215810637151264</v>
      </c>
    </row>
    <row r="80" spans="1:22">
      <c r="A80" s="58" t="str">
        <f t="shared" si="63"/>
        <v>- 50</v>
      </c>
      <c r="B80" s="14">
        <f t="shared" si="63"/>
        <v>31.667457627118644</v>
      </c>
      <c r="C80" s="18">
        <f t="shared" si="64"/>
        <v>9.1574054762685098</v>
      </c>
      <c r="D80" s="25">
        <f t="shared" si="65"/>
        <v>1.5925707298562213</v>
      </c>
      <c r="E80" s="25">
        <f t="shared" si="66"/>
        <v>0.98954515602821858</v>
      </c>
      <c r="F80" s="10">
        <f t="shared" si="75"/>
        <v>3.2900159496462176</v>
      </c>
      <c r="G80" s="9">
        <f t="shared" si="76"/>
        <v>20.215908969267495</v>
      </c>
      <c r="H80" s="25">
        <f t="shared" si="67"/>
        <v>12.693884541688522</v>
      </c>
      <c r="I80" s="25">
        <f t="shared" si="68"/>
        <v>6.6314133099262467</v>
      </c>
      <c r="J80" s="9">
        <f t="shared" si="69"/>
        <v>1.3428745758357508</v>
      </c>
      <c r="K80" s="11">
        <f t="shared" si="70"/>
        <v>39.717295196908552</v>
      </c>
      <c r="L80" s="40">
        <f t="shared" si="71"/>
        <v>353.32062092184844</v>
      </c>
      <c r="M80" s="24">
        <f t="shared" si="77"/>
        <v>2812.7998093138276</v>
      </c>
      <c r="N80" s="9">
        <f t="shared" si="72"/>
        <v>7.961040603786314</v>
      </c>
      <c r="O80" s="11">
        <f t="shared" si="73"/>
        <v>50.130817956485814</v>
      </c>
      <c r="P80" s="51">
        <f t="shared" si="74"/>
        <v>71.3102897524372</v>
      </c>
    </row>
    <row r="81" spans="1:16">
      <c r="A81" s="58" t="str">
        <f t="shared" si="63"/>
        <v xml:space="preserve"> - 100</v>
      </c>
      <c r="B81" s="14">
        <f t="shared" si="63"/>
        <v>70.449662162162156</v>
      </c>
      <c r="C81" s="18">
        <f t="shared" si="64"/>
        <v>12.329249176237244</v>
      </c>
      <c r="D81" s="25">
        <f t="shared" si="65"/>
        <v>1.6539389577953689</v>
      </c>
      <c r="E81" s="25">
        <f t="shared" si="66"/>
        <v>1.1670705566966459</v>
      </c>
      <c r="F81" s="10">
        <f t="shared" si="75"/>
        <v>3.6963329193261432</v>
      </c>
      <c r="G81" s="9">
        <f t="shared" si="76"/>
        <v>18.736302995717661</v>
      </c>
      <c r="H81" s="25">
        <f t="shared" si="67"/>
        <v>11.328291716819082</v>
      </c>
      <c r="I81" s="25">
        <f t="shared" si="68"/>
        <v>6.8157731943931594</v>
      </c>
      <c r="J81" s="9">
        <f t="shared" si="69"/>
        <v>1.2036579693187104</v>
      </c>
      <c r="K81" s="11">
        <f t="shared" si="70"/>
        <v>38.752032071970113</v>
      </c>
      <c r="L81" s="40">
        <f t="shared" si="71"/>
        <v>377.85917655715156</v>
      </c>
      <c r="M81" s="24">
        <f t="shared" si="77"/>
        <v>2858.0408842253432</v>
      </c>
      <c r="N81" s="9">
        <f t="shared" si="72"/>
        <v>7.5637725945053553</v>
      </c>
      <c r="O81" s="11">
        <f t="shared" si="73"/>
        <v>50.08534858601179</v>
      </c>
      <c r="P81" s="51">
        <f t="shared" si="74"/>
        <v>70.627416936311263</v>
      </c>
    </row>
    <row r="82" spans="1:16">
      <c r="A82" s="58" t="str">
        <f t="shared" si="63"/>
        <v xml:space="preserve"> - 200</v>
      </c>
      <c r="B82" s="14">
        <f t="shared" si="63"/>
        <v>141.10492845786965</v>
      </c>
      <c r="C82" s="18">
        <f t="shared" si="64"/>
        <v>11.913170212169623</v>
      </c>
      <c r="D82" s="25">
        <f t="shared" si="65"/>
        <v>1.6483754268519457</v>
      </c>
      <c r="E82" s="25">
        <f t="shared" si="66"/>
        <v>1.3315114115976237</v>
      </c>
      <c r="F82" s="10">
        <f t="shared" si="75"/>
        <v>3.1926839802452442</v>
      </c>
      <c r="G82" s="9">
        <f t="shared" si="76"/>
        <v>18.310329934463788</v>
      </c>
      <c r="H82" s="25">
        <f t="shared" si="67"/>
        <v>11.108106585544476</v>
      </c>
      <c r="I82" s="25">
        <f t="shared" si="68"/>
        <v>6.8307888757440898</v>
      </c>
      <c r="J82" s="9">
        <f t="shared" si="69"/>
        <v>1.0778735470302143</v>
      </c>
      <c r="K82" s="11">
        <f t="shared" si="70"/>
        <v>39.611665070512458</v>
      </c>
      <c r="L82" s="40">
        <f t="shared" si="71"/>
        <v>414.48751366349956</v>
      </c>
      <c r="M82" s="24">
        <f t="shared" si="77"/>
        <v>2802.3767482272483</v>
      </c>
      <c r="N82" s="9">
        <f t="shared" si="72"/>
        <v>6.7610643405348752</v>
      </c>
      <c r="O82" s="11">
        <f t="shared" si="73"/>
        <v>46.471005940831716</v>
      </c>
      <c r="P82" s="51">
        <f t="shared" si="74"/>
        <v>66.696092785576894</v>
      </c>
    </row>
    <row r="83" spans="1:16">
      <c r="A83" s="58" t="str">
        <f t="shared" si="63"/>
        <v xml:space="preserve"> - 500</v>
      </c>
      <c r="B83" s="14">
        <f t="shared" si="63"/>
        <v>307.4611973392461</v>
      </c>
      <c r="C83" s="18">
        <f t="shared" si="64"/>
        <v>13.662755164405329</v>
      </c>
      <c r="D83" s="25">
        <f t="shared" si="65"/>
        <v>1.6246685906008775</v>
      </c>
      <c r="E83" s="25">
        <f t="shared" si="66"/>
        <v>1.4189403526245596</v>
      </c>
      <c r="F83" s="10">
        <f t="shared" si="75"/>
        <v>3.2243175999711533</v>
      </c>
      <c r="G83" s="9">
        <f t="shared" si="76"/>
        <v>16.645632760009136</v>
      </c>
      <c r="H83" s="25">
        <f t="shared" si="67"/>
        <v>10.245555836007645</v>
      </c>
      <c r="I83" s="25">
        <f t="shared" si="68"/>
        <v>6.340220435341771</v>
      </c>
      <c r="J83" s="9">
        <f t="shared" si="69"/>
        <v>1.1675621101215159</v>
      </c>
      <c r="K83" s="11">
        <f t="shared" si="70"/>
        <v>39.874036947559468</v>
      </c>
      <c r="L83" s="40">
        <f t="shared" si="71"/>
        <v>434.1461923970175</v>
      </c>
      <c r="M83" s="24">
        <f t="shared" si="77"/>
        <v>2986.3199282891251</v>
      </c>
      <c r="N83" s="9">
        <f t="shared" si="72"/>
        <v>6.8786044438187748</v>
      </c>
      <c r="O83" s="11">
        <f t="shared" si="73"/>
        <v>45.152520866519083</v>
      </c>
      <c r="P83" s="51">
        <f t="shared" si="74"/>
        <v>63.23445113212955</v>
      </c>
    </row>
    <row r="84" spans="1:16">
      <c r="A84" s="59" t="str">
        <f t="shared" si="63"/>
        <v xml:space="preserve"> - 1000</v>
      </c>
      <c r="B84" s="14">
        <f t="shared" si="63"/>
        <v>696.95501022494886</v>
      </c>
      <c r="C84" s="18">
        <f t="shared" si="64"/>
        <v>13.024894411955815</v>
      </c>
      <c r="D84" s="25">
        <f t="shared" si="65"/>
        <v>1.7760888075940584</v>
      </c>
      <c r="E84" s="25">
        <f t="shared" si="66"/>
        <v>1.3742933182789629</v>
      </c>
      <c r="F84" s="10">
        <f t="shared" si="75"/>
        <v>3.7642564353850081</v>
      </c>
      <c r="G84" s="9">
        <f t="shared" si="76"/>
        <v>16.524701374075367</v>
      </c>
      <c r="H84" s="25">
        <f t="shared" si="67"/>
        <v>9.3039837329194182</v>
      </c>
      <c r="I84" s="25">
        <f t="shared" si="68"/>
        <v>5.9965787489253577</v>
      </c>
      <c r="J84" s="9">
        <f t="shared" si="69"/>
        <v>1.0671603909498226</v>
      </c>
      <c r="K84" s="11">
        <f t="shared" si="70"/>
        <v>37.935101859975177</v>
      </c>
      <c r="L84" s="40">
        <f t="shared" si="71"/>
        <v>321.93185510071476</v>
      </c>
      <c r="M84" s="24">
        <f t="shared" si="77"/>
        <v>2517.7672189733594</v>
      </c>
      <c r="N84" s="9">
        <f t="shared" si="72"/>
        <v>7.8208079724999209</v>
      </c>
      <c r="O84" s="11">
        <f t="shared" si="73"/>
        <v>49.467720472599702</v>
      </c>
      <c r="P84" s="51">
        <f t="shared" si="74"/>
        <v>65.432599222329486</v>
      </c>
    </row>
    <row r="85" spans="1:16">
      <c r="A85" s="58" t="str">
        <f t="shared" si="63"/>
        <v xml:space="preserve"> - 5000</v>
      </c>
      <c r="B85" s="14">
        <f t="shared" si="63"/>
        <v>1995.0255220417635</v>
      </c>
      <c r="C85" s="18">
        <f t="shared" si="64"/>
        <v>8.7779831704053173</v>
      </c>
      <c r="D85" s="25">
        <f t="shared" si="65"/>
        <v>1.8224517191933367</v>
      </c>
      <c r="E85" s="25">
        <f t="shared" si="66"/>
        <v>1.1659997206556185</v>
      </c>
      <c r="F85" s="10">
        <f t="shared" si="75"/>
        <v>3.6007191901899853</v>
      </c>
      <c r="G85" s="9">
        <f t="shared" si="76"/>
        <v>13.894070635083084</v>
      </c>
      <c r="H85" s="25">
        <f t="shared" si="67"/>
        <v>7.6238346885990209</v>
      </c>
      <c r="I85" s="25">
        <f t="shared" si="68"/>
        <v>4.8290644014811779</v>
      </c>
      <c r="J85" s="9">
        <f t="shared" si="69"/>
        <v>0.83467464319606999</v>
      </c>
      <c r="K85" s="11">
        <f t="shared" si="70"/>
        <v>41.083507005824231</v>
      </c>
      <c r="L85" s="40">
        <f t="shared" si="71"/>
        <v>185.85701648937376</v>
      </c>
      <c r="M85" s="24">
        <f t="shared" si="77"/>
        <v>2090.7737757717346</v>
      </c>
      <c r="N85" s="9">
        <f t="shared" si="72"/>
        <v>11.24936693413064</v>
      </c>
      <c r="O85" s="11">
        <f t="shared" si="73"/>
        <v>58.673304033814233</v>
      </c>
      <c r="P85" s="51">
        <f t="shared" si="74"/>
        <v>68.83456547366211</v>
      </c>
    </row>
    <row r="86" spans="1:16">
      <c r="A86" s="58" t="str">
        <f t="shared" si="63"/>
        <v xml:space="preserve"> - 10000</v>
      </c>
      <c r="B86" s="14">
        <f t="shared" si="63"/>
        <v>6721.340909090909</v>
      </c>
      <c r="C86" s="18">
        <f t="shared" si="64"/>
        <v>6.5735813881228884</v>
      </c>
      <c r="D86" s="25">
        <f t="shared" si="65"/>
        <v>2.4024522422435983</v>
      </c>
      <c r="E86" s="25">
        <f t="shared" si="66"/>
        <v>1.3909798129926816</v>
      </c>
      <c r="F86" s="10">
        <f t="shared" si="75"/>
        <v>2.2891806626789162</v>
      </c>
      <c r="G86" s="9">
        <f t="shared" si="76"/>
        <v>11.991992939720497</v>
      </c>
      <c r="H86" s="25">
        <f t="shared" si="67"/>
        <v>4.9915635070112501</v>
      </c>
      <c r="I86" s="25">
        <f t="shared" si="68"/>
        <v>3.3421361403129111</v>
      </c>
      <c r="J86" s="9">
        <f t="shared" si="69"/>
        <v>0.68945928673593948</v>
      </c>
      <c r="K86" s="11">
        <f t="shared" si="70"/>
        <v>32.047176733538691</v>
      </c>
      <c r="L86" s="40">
        <f t="shared" si="71"/>
        <v>143.33708781605623</v>
      </c>
      <c r="M86" s="24">
        <f t="shared" si="77"/>
        <v>2064.4346914203597</v>
      </c>
      <c r="N86" s="9">
        <f t="shared" si="72"/>
        <v>14.402655466738924</v>
      </c>
      <c r="O86" s="11">
        <f t="shared" si="73"/>
        <v>58.624160442496191</v>
      </c>
      <c r="P86" s="51">
        <f t="shared" si="74"/>
        <v>74.039621016365203</v>
      </c>
    </row>
    <row r="87" spans="1:16">
      <c r="A87" s="58" t="str">
        <f t="shared" si="63"/>
        <v xml:space="preserve"> - 20000</v>
      </c>
      <c r="B87" s="14">
        <f t="shared" si="63"/>
        <v>14229</v>
      </c>
      <c r="C87" s="18">
        <f t="shared" si="64"/>
        <v>9.5131500951549004</v>
      </c>
      <c r="D87" s="25">
        <f t="shared" si="65"/>
        <v>3.8149317485374685</v>
      </c>
      <c r="E87" s="25">
        <f t="shared" si="66"/>
        <v>1.3168555072252999</v>
      </c>
      <c r="F87" s="10">
        <f t="shared" si="75"/>
        <v>4.0818716973049671</v>
      </c>
      <c r="G87" s="9">
        <f t="shared" si="76"/>
        <v>13.748916531965236</v>
      </c>
      <c r="H87" s="25">
        <f t="shared" si="67"/>
        <v>3.6039744452141669</v>
      </c>
      <c r="I87" s="25">
        <f t="shared" si="68"/>
        <v>3.2351769859676249</v>
      </c>
      <c r="J87" s="9">
        <f t="shared" si="69"/>
        <v>0.5635707090482549</v>
      </c>
      <c r="K87" s="11">
        <f t="shared" si="70"/>
        <v>39.599208859170908</v>
      </c>
      <c r="L87" s="40">
        <f t="shared" si="71"/>
        <v>83.993697937790529</v>
      </c>
      <c r="M87" s="24">
        <f t="shared" si="77"/>
        <v>1769.810938133716</v>
      </c>
      <c r="N87" s="9">
        <f t="shared" si="72"/>
        <v>21.070758659114123</v>
      </c>
      <c r="O87" s="11">
        <f t="shared" si="73"/>
        <v>60.112114441344843</v>
      </c>
      <c r="P87" s="51">
        <f t="shared" si="74"/>
        <v>71.604581819708969</v>
      </c>
    </row>
    <row r="88" spans="1:16" ht="12" customHeight="1" thickBot="1">
      <c r="A88" s="62" t="str">
        <f t="shared" si="63"/>
        <v xml:space="preserve"> viac</v>
      </c>
      <c r="B88" s="14">
        <f t="shared" si="63"/>
        <v>75415.833333333328</v>
      </c>
      <c r="C88" s="18">
        <f t="shared" si="64"/>
        <v>16.998126986131279</v>
      </c>
      <c r="D88" s="25">
        <f t="shared" si="65"/>
        <v>3.2838823976040832</v>
      </c>
      <c r="E88" s="25">
        <f t="shared" si="66"/>
        <v>2.0022478522612377</v>
      </c>
      <c r="F88" s="10">
        <f>100*S18/N18</f>
        <v>5.3549762980806417</v>
      </c>
      <c r="G88" s="9">
        <f>100*I18/N18</f>
        <v>8.6024154963038271</v>
      </c>
      <c r="H88" s="25">
        <f t="shared" si="67"/>
        <v>2.6195869567619532</v>
      </c>
      <c r="I88" s="25">
        <f t="shared" si="68"/>
        <v>4.429993701587863</v>
      </c>
      <c r="J88" s="9">
        <f t="shared" si="69"/>
        <v>0.23657719974806352</v>
      </c>
      <c r="K88" s="11">
        <f t="shared" si="70"/>
        <v>50.473375396413218</v>
      </c>
      <c r="L88" s="40">
        <f t="shared" si="71"/>
        <v>83.152696228016637</v>
      </c>
      <c r="M88" s="24">
        <f>1000*(I36)/D36</f>
        <v>1585.3519091412898</v>
      </c>
      <c r="N88" s="9">
        <f t="shared" si="72"/>
        <v>19.065550259417051</v>
      </c>
      <c r="O88" s="11">
        <f t="shared" si="73"/>
        <v>66.498815231411527</v>
      </c>
      <c r="P88" s="51">
        <f>100*N36/S36</f>
        <v>59.449388132116781</v>
      </c>
    </row>
    <row r="89" spans="1:16" ht="13.5" thickBot="1">
      <c r="A89" s="6" t="s">
        <v>1</v>
      </c>
      <c r="B89" s="41">
        <f t="shared" si="63"/>
        <v>54.703234296003878</v>
      </c>
      <c r="C89" s="23">
        <f t="shared" si="64"/>
        <v>9.880642069333426</v>
      </c>
      <c r="D89" s="26">
        <f t="shared" si="65"/>
        <v>1.8977803897056826</v>
      </c>
      <c r="E89" s="26">
        <f t="shared" si="66"/>
        <v>1.246876336880457</v>
      </c>
      <c r="F89" s="21">
        <f>100*S19/N19</f>
        <v>3.461094371154382</v>
      </c>
      <c r="G89" s="12">
        <f>100*I19/N19</f>
        <v>14.145823310460081</v>
      </c>
      <c r="H89" s="12">
        <f t="shared" si="67"/>
        <v>7.4538779024130859</v>
      </c>
      <c r="I89" s="26">
        <f t="shared" si="68"/>
        <v>5.295267515762287</v>
      </c>
      <c r="J89" s="12">
        <f t="shared" si="69"/>
        <v>0.86144380016711819</v>
      </c>
      <c r="K89" s="22">
        <f t="shared" si="70"/>
        <v>42.157420302332056</v>
      </c>
      <c r="L89" s="42">
        <f t="shared" si="71"/>
        <v>212.79136505513219</v>
      </c>
      <c r="M89" s="43">
        <f>1000*(I37)/D37</f>
        <v>2289.5405673838841</v>
      </c>
      <c r="N89" s="12">
        <f t="shared" si="72"/>
        <v>10.759555806179852</v>
      </c>
      <c r="O89" s="22">
        <f t="shared" si="73"/>
        <v>55.765236293374123</v>
      </c>
      <c r="P89" s="36">
        <f t="shared" si="74"/>
        <v>68.536024150615404</v>
      </c>
    </row>
    <row r="90" spans="1:16">
      <c r="D90" s="8"/>
      <c r="E90" s="9"/>
    </row>
    <row r="91" spans="1:16">
      <c r="D91" s="8"/>
      <c r="E91" s="9"/>
    </row>
    <row r="92" spans="1:16">
      <c r="A92" s="13" t="s">
        <v>32</v>
      </c>
      <c r="B92" s="7" t="s">
        <v>56</v>
      </c>
      <c r="K92" s="13" t="s">
        <v>72</v>
      </c>
      <c r="L92" s="30" t="s">
        <v>73</v>
      </c>
    </row>
    <row r="93" spans="1:16">
      <c r="A93" s="13" t="s">
        <v>57</v>
      </c>
      <c r="B93" s="7" t="s">
        <v>58</v>
      </c>
      <c r="K93" s="13" t="s">
        <v>59</v>
      </c>
      <c r="L93" s="7" t="s">
        <v>60</v>
      </c>
    </row>
    <row r="94" spans="1:16">
      <c r="A94" s="13" t="s">
        <v>126</v>
      </c>
      <c r="B94" s="44" t="s">
        <v>106</v>
      </c>
      <c r="K94" s="13" t="s">
        <v>61</v>
      </c>
      <c r="L94" s="7" t="s">
        <v>62</v>
      </c>
    </row>
    <row r="95" spans="1:16">
      <c r="A95" s="13" t="s">
        <v>37</v>
      </c>
      <c r="B95" s="7" t="s">
        <v>38</v>
      </c>
      <c r="K95" s="13" t="s">
        <v>127</v>
      </c>
      <c r="L95" s="44" t="s">
        <v>107</v>
      </c>
    </row>
    <row r="96" spans="1:16">
      <c r="A96" s="13" t="s">
        <v>34</v>
      </c>
      <c r="B96" s="7" t="s">
        <v>39</v>
      </c>
      <c r="K96" s="13" t="s">
        <v>128</v>
      </c>
      <c r="L96" s="44" t="s">
        <v>108</v>
      </c>
    </row>
    <row r="97" spans="1:12">
      <c r="A97" s="13" t="s">
        <v>35</v>
      </c>
      <c r="B97" s="7" t="s">
        <v>36</v>
      </c>
      <c r="K97" s="34" t="s">
        <v>129</v>
      </c>
      <c r="L97" s="44" t="s">
        <v>120</v>
      </c>
    </row>
    <row r="98" spans="1:12">
      <c r="A98" s="13" t="s">
        <v>90</v>
      </c>
      <c r="B98" s="44" t="s">
        <v>92</v>
      </c>
      <c r="K98" s="34" t="s">
        <v>119</v>
      </c>
      <c r="L98" s="44" t="s">
        <v>130</v>
      </c>
    </row>
    <row r="99" spans="1:12" ht="12.75" customHeight="1">
      <c r="A99" s="13"/>
      <c r="B99" s="44"/>
      <c r="K99" s="34"/>
      <c r="L99" s="44"/>
    </row>
  </sheetData>
  <phoneticPr fontId="0" type="noConversion"/>
  <pageMargins left="0.42" right="0.2" top="0.35" bottom="0.55118110236220474" header="0.28999999999999998" footer="0.51181102362204722"/>
  <pageSetup paperSize="9" scale="85" orientation="landscape" r:id="rId1"/>
  <headerFooter alignWithMargins="0"/>
  <ignoredErrors>
    <ignoredError sqref="A7:A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2009-05-16T20:02:48Z</cp:lastPrinted>
  <dcterms:created xsi:type="dcterms:W3CDTF">2001-11-18T09:25:51Z</dcterms:created>
  <dcterms:modified xsi:type="dcterms:W3CDTF">2011-06-14T12:31:45Z</dcterms:modified>
</cp:coreProperties>
</file>