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0" yWindow="105" windowWidth="9405" windowHeight="615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74" i="1"/>
  <c r="L74"/>
  <c r="M74"/>
  <c r="A65"/>
  <c r="C71"/>
  <c r="C72"/>
  <c r="K71"/>
  <c r="J71"/>
  <c r="I71"/>
  <c r="H71"/>
  <c r="G71"/>
  <c r="F71"/>
  <c r="M72"/>
  <c r="L72"/>
  <c r="M71"/>
  <c r="L71"/>
  <c r="B6"/>
  <c r="B7"/>
  <c r="B8"/>
  <c r="B9"/>
  <c r="B10"/>
  <c r="B11"/>
  <c r="B12"/>
  <c r="B13"/>
  <c r="B14"/>
  <c r="B15"/>
  <c r="B16"/>
  <c r="B17"/>
  <c r="B18"/>
  <c r="B5"/>
  <c r="C75"/>
  <c r="C76"/>
  <c r="L75"/>
  <c r="M75"/>
  <c r="L76"/>
  <c r="M76"/>
  <c r="C81"/>
  <c r="D81"/>
  <c r="E81"/>
  <c r="F81"/>
  <c r="G81"/>
  <c r="H81"/>
  <c r="I81"/>
  <c r="J81"/>
  <c r="K81"/>
  <c r="L81"/>
  <c r="M81"/>
  <c r="N81"/>
  <c r="O81"/>
  <c r="P81"/>
  <c r="B82"/>
  <c r="C82"/>
  <c r="D82"/>
  <c r="E82"/>
  <c r="F82"/>
  <c r="G82"/>
  <c r="H82"/>
  <c r="I82"/>
  <c r="J82"/>
  <c r="K82"/>
  <c r="L82"/>
  <c r="M82"/>
  <c r="N82"/>
  <c r="O82"/>
  <c r="P82"/>
  <c r="C83"/>
  <c r="D83"/>
  <c r="E83"/>
  <c r="F83"/>
  <c r="G83"/>
  <c r="H83"/>
  <c r="I83"/>
  <c r="J83"/>
  <c r="K83"/>
  <c r="L83"/>
  <c r="M83"/>
  <c r="N83"/>
  <c r="O83"/>
  <c r="P83"/>
  <c r="C84"/>
  <c r="D84"/>
  <c r="E84"/>
  <c r="F84"/>
  <c r="G84"/>
  <c r="H84"/>
  <c r="I84"/>
  <c r="J84"/>
  <c r="K84"/>
  <c r="L84"/>
  <c r="M84"/>
  <c r="N84"/>
  <c r="O84"/>
  <c r="P84"/>
  <c r="A81"/>
  <c r="A82"/>
  <c r="A83"/>
  <c r="A84"/>
  <c r="A85"/>
  <c r="C61"/>
  <c r="H61"/>
  <c r="M61"/>
  <c r="R61"/>
  <c r="B62"/>
  <c r="C62"/>
  <c r="H62"/>
  <c r="M62"/>
  <c r="R62"/>
  <c r="C63"/>
  <c r="H63"/>
  <c r="M63"/>
  <c r="R63"/>
  <c r="C64"/>
  <c r="H64"/>
  <c r="M64"/>
  <c r="R64"/>
  <c r="A61"/>
  <c r="A62"/>
  <c r="A63"/>
  <c r="A64"/>
  <c r="C33"/>
  <c r="H33"/>
  <c r="M33"/>
  <c r="R33"/>
  <c r="C34"/>
  <c r="H34"/>
  <c r="M34"/>
  <c r="R34"/>
  <c r="C35"/>
  <c r="H35"/>
  <c r="M35"/>
  <c r="R35"/>
  <c r="H15"/>
  <c r="M15"/>
  <c r="R15"/>
  <c r="W15"/>
  <c r="H16"/>
  <c r="M16"/>
  <c r="R16"/>
  <c r="W16"/>
  <c r="H17"/>
  <c r="M17"/>
  <c r="R17"/>
  <c r="W17"/>
  <c r="B33"/>
  <c r="A33"/>
  <c r="A34"/>
  <c r="A35"/>
  <c r="A36"/>
  <c r="C73"/>
  <c r="D19"/>
  <c r="E15"/>
  <c r="R52"/>
  <c r="R53"/>
  <c r="R54"/>
  <c r="R55"/>
  <c r="R56"/>
  <c r="R57"/>
  <c r="R58"/>
  <c r="R59"/>
  <c r="R60"/>
  <c r="R65"/>
  <c r="R51"/>
  <c r="L73"/>
  <c r="M73"/>
  <c r="A80"/>
  <c r="A79"/>
  <c r="A78"/>
  <c r="A77"/>
  <c r="A76"/>
  <c r="A75"/>
  <c r="A74"/>
  <c r="A73"/>
  <c r="A72"/>
  <c r="A71"/>
  <c r="A60"/>
  <c r="A59"/>
  <c r="A58"/>
  <c r="A57"/>
  <c r="A56"/>
  <c r="A55"/>
  <c r="A54"/>
  <c r="A53"/>
  <c r="A52"/>
  <c r="A51"/>
  <c r="A32"/>
  <c r="A31"/>
  <c r="A30"/>
  <c r="A29"/>
  <c r="A28"/>
  <c r="A27"/>
  <c r="A26"/>
  <c r="A25"/>
  <c r="A24"/>
  <c r="A23"/>
  <c r="A22"/>
  <c r="C85"/>
  <c r="D85"/>
  <c r="E85"/>
  <c r="F85"/>
  <c r="G85"/>
  <c r="H85"/>
  <c r="I85"/>
  <c r="J85"/>
  <c r="K85"/>
  <c r="L85"/>
  <c r="M85"/>
  <c r="N85"/>
  <c r="O85"/>
  <c r="P85"/>
  <c r="C65"/>
  <c r="H65"/>
  <c r="M65"/>
  <c r="C53"/>
  <c r="H53"/>
  <c r="M53"/>
  <c r="C54"/>
  <c r="H54"/>
  <c r="M54"/>
  <c r="C55"/>
  <c r="H55"/>
  <c r="M55"/>
  <c r="C56"/>
  <c r="H56"/>
  <c r="M56"/>
  <c r="C57"/>
  <c r="H57"/>
  <c r="M57"/>
  <c r="C58"/>
  <c r="H58"/>
  <c r="M58"/>
  <c r="C59"/>
  <c r="H59"/>
  <c r="M59"/>
  <c r="C60"/>
  <c r="H60"/>
  <c r="M60"/>
  <c r="P72"/>
  <c r="P73"/>
  <c r="P74"/>
  <c r="P75"/>
  <c r="P76"/>
  <c r="P77"/>
  <c r="P78"/>
  <c r="P79"/>
  <c r="P80"/>
  <c r="P71"/>
  <c r="C36"/>
  <c r="H36"/>
  <c r="M36"/>
  <c r="R36"/>
  <c r="C26"/>
  <c r="H26"/>
  <c r="M26"/>
  <c r="R26"/>
  <c r="C27"/>
  <c r="H27"/>
  <c r="M27"/>
  <c r="R27"/>
  <c r="C28"/>
  <c r="H28"/>
  <c r="M28"/>
  <c r="R28"/>
  <c r="C29"/>
  <c r="H29"/>
  <c r="M29"/>
  <c r="R29"/>
  <c r="C30"/>
  <c r="H30"/>
  <c r="M30"/>
  <c r="R30"/>
  <c r="C31"/>
  <c r="H31"/>
  <c r="M31"/>
  <c r="R31"/>
  <c r="C32"/>
  <c r="H32"/>
  <c r="B81"/>
  <c r="M32"/>
  <c r="R32"/>
  <c r="B34"/>
  <c r="B84"/>
  <c r="R23"/>
  <c r="R24"/>
  <c r="R25"/>
  <c r="R22"/>
  <c r="W6"/>
  <c r="W7"/>
  <c r="W8"/>
  <c r="W9"/>
  <c r="W10"/>
  <c r="W11"/>
  <c r="W12"/>
  <c r="W13"/>
  <c r="W14"/>
  <c r="W18"/>
  <c r="W5"/>
  <c r="W4"/>
  <c r="A48"/>
  <c r="S37"/>
  <c r="T33"/>
  <c r="T24"/>
  <c r="T23"/>
  <c r="U22"/>
  <c r="U23"/>
  <c r="U24"/>
  <c r="U25"/>
  <c r="U26"/>
  <c r="U27"/>
  <c r="U28"/>
  <c r="U29"/>
  <c r="U30"/>
  <c r="U31"/>
  <c r="U32"/>
  <c r="U33"/>
  <c r="U34"/>
  <c r="U35"/>
  <c r="U36"/>
  <c r="T22"/>
  <c r="J72"/>
  <c r="J73"/>
  <c r="J74"/>
  <c r="J75"/>
  <c r="J76"/>
  <c r="J77"/>
  <c r="J78"/>
  <c r="J79"/>
  <c r="J80"/>
  <c r="D74"/>
  <c r="E74"/>
  <c r="F74"/>
  <c r="G74"/>
  <c r="H74"/>
  <c r="I74"/>
  <c r="K74"/>
  <c r="N74"/>
  <c r="O74"/>
  <c r="D75"/>
  <c r="E75"/>
  <c r="F75"/>
  <c r="G75"/>
  <c r="H75"/>
  <c r="I75"/>
  <c r="K75"/>
  <c r="N75"/>
  <c r="O75"/>
  <c r="D76"/>
  <c r="E76"/>
  <c r="F76"/>
  <c r="G76"/>
  <c r="H76"/>
  <c r="I76"/>
  <c r="K76"/>
  <c r="N76"/>
  <c r="O76"/>
  <c r="C77"/>
  <c r="D77"/>
  <c r="E77"/>
  <c r="F77"/>
  <c r="G77"/>
  <c r="H77"/>
  <c r="I77"/>
  <c r="K77"/>
  <c r="L77"/>
  <c r="M77"/>
  <c r="N77"/>
  <c r="O77"/>
  <c r="C78"/>
  <c r="D78"/>
  <c r="E78"/>
  <c r="F78"/>
  <c r="G78"/>
  <c r="H78"/>
  <c r="I78"/>
  <c r="K78"/>
  <c r="L78"/>
  <c r="M78"/>
  <c r="N78"/>
  <c r="O78"/>
  <c r="C79"/>
  <c r="D79"/>
  <c r="E79"/>
  <c r="F79"/>
  <c r="G79"/>
  <c r="H79"/>
  <c r="I79"/>
  <c r="K79"/>
  <c r="L79"/>
  <c r="M79"/>
  <c r="N79"/>
  <c r="O79"/>
  <c r="C80"/>
  <c r="D80"/>
  <c r="E80"/>
  <c r="F80"/>
  <c r="G80"/>
  <c r="H80"/>
  <c r="I80"/>
  <c r="K80"/>
  <c r="L80"/>
  <c r="M80"/>
  <c r="N80"/>
  <c r="O80"/>
  <c r="C25"/>
  <c r="H25"/>
  <c r="H7"/>
  <c r="M7"/>
  <c r="R7"/>
  <c r="M25"/>
  <c r="H8"/>
  <c r="M8"/>
  <c r="R8"/>
  <c r="H9"/>
  <c r="M9"/>
  <c r="R9"/>
  <c r="H10"/>
  <c r="M10"/>
  <c r="R10"/>
  <c r="H11"/>
  <c r="M11"/>
  <c r="R11"/>
  <c r="H12"/>
  <c r="M12"/>
  <c r="R12"/>
  <c r="H13"/>
  <c r="M13"/>
  <c r="R13"/>
  <c r="H14"/>
  <c r="M14"/>
  <c r="R14"/>
  <c r="H18"/>
  <c r="M18"/>
  <c r="R18"/>
  <c r="N72"/>
  <c r="O72"/>
  <c r="N73"/>
  <c r="O73"/>
  <c r="S66"/>
  <c r="T61"/>
  <c r="U51"/>
  <c r="U52"/>
  <c r="U53"/>
  <c r="U54"/>
  <c r="U55"/>
  <c r="U56"/>
  <c r="U57"/>
  <c r="U58"/>
  <c r="U59"/>
  <c r="U60"/>
  <c r="U61"/>
  <c r="U62"/>
  <c r="U63"/>
  <c r="U64"/>
  <c r="U65"/>
  <c r="T51"/>
  <c r="X19"/>
  <c r="Y15"/>
  <c r="Z4"/>
  <c r="Z5"/>
  <c r="Z6"/>
  <c r="Z7"/>
  <c r="Z8"/>
  <c r="Z9"/>
  <c r="Z10"/>
  <c r="Z11"/>
  <c r="Z12"/>
  <c r="Z13"/>
  <c r="Z14"/>
  <c r="Z15"/>
  <c r="Z16"/>
  <c r="Z17"/>
  <c r="Z18"/>
  <c r="Y4"/>
  <c r="D72"/>
  <c r="O71"/>
  <c r="I72"/>
  <c r="I73"/>
  <c r="M24"/>
  <c r="M23"/>
  <c r="M22"/>
  <c r="N37"/>
  <c r="O33"/>
  <c r="O23"/>
  <c r="P22"/>
  <c r="P23"/>
  <c r="P24"/>
  <c r="P25"/>
  <c r="P26"/>
  <c r="P27"/>
  <c r="P28"/>
  <c r="P29"/>
  <c r="P30"/>
  <c r="P31"/>
  <c r="P32"/>
  <c r="P33"/>
  <c r="P34"/>
  <c r="P35"/>
  <c r="P36"/>
  <c r="O22"/>
  <c r="M52"/>
  <c r="M51"/>
  <c r="N66"/>
  <c r="O61"/>
  <c r="P51"/>
  <c r="P52"/>
  <c r="P53"/>
  <c r="P54"/>
  <c r="P55"/>
  <c r="P56"/>
  <c r="P57"/>
  <c r="P58"/>
  <c r="P59"/>
  <c r="P60"/>
  <c r="P61"/>
  <c r="P62"/>
  <c r="P63"/>
  <c r="P64"/>
  <c r="P65"/>
  <c r="O51"/>
  <c r="I37"/>
  <c r="J33"/>
  <c r="N19"/>
  <c r="O15"/>
  <c r="I66"/>
  <c r="J61"/>
  <c r="E7"/>
  <c r="D37"/>
  <c r="E33"/>
  <c r="F22"/>
  <c r="F23"/>
  <c r="F24"/>
  <c r="F25"/>
  <c r="F26"/>
  <c r="F27"/>
  <c r="F28"/>
  <c r="F29"/>
  <c r="F30"/>
  <c r="F31"/>
  <c r="F32"/>
  <c r="F33"/>
  <c r="F34"/>
  <c r="F35"/>
  <c r="F36"/>
  <c r="E22"/>
  <c r="G22"/>
  <c r="K22"/>
  <c r="K23"/>
  <c r="K24"/>
  <c r="K25"/>
  <c r="K26"/>
  <c r="K27"/>
  <c r="K28"/>
  <c r="K29"/>
  <c r="K30"/>
  <c r="K31"/>
  <c r="K32"/>
  <c r="K33"/>
  <c r="K34"/>
  <c r="K35"/>
  <c r="K36"/>
  <c r="D66"/>
  <c r="E61"/>
  <c r="F51"/>
  <c r="F52"/>
  <c r="F53"/>
  <c r="F54"/>
  <c r="F55"/>
  <c r="F56"/>
  <c r="F57"/>
  <c r="F58"/>
  <c r="F59"/>
  <c r="F60"/>
  <c r="F61"/>
  <c r="F62"/>
  <c r="F63"/>
  <c r="F64"/>
  <c r="F65"/>
  <c r="K51"/>
  <c r="K52"/>
  <c r="K53"/>
  <c r="K54"/>
  <c r="K55"/>
  <c r="K56"/>
  <c r="K57"/>
  <c r="K58"/>
  <c r="K59"/>
  <c r="K60"/>
  <c r="K61"/>
  <c r="K62"/>
  <c r="K63"/>
  <c r="K64"/>
  <c r="K65"/>
  <c r="J52"/>
  <c r="J51"/>
  <c r="L51"/>
  <c r="L52"/>
  <c r="I19"/>
  <c r="B19"/>
  <c r="K4"/>
  <c r="K5"/>
  <c r="K6"/>
  <c r="K7"/>
  <c r="K8"/>
  <c r="K9"/>
  <c r="K10"/>
  <c r="K11"/>
  <c r="K12"/>
  <c r="K13"/>
  <c r="K14"/>
  <c r="K15"/>
  <c r="K16"/>
  <c r="K17"/>
  <c r="K18"/>
  <c r="J5"/>
  <c r="J4"/>
  <c r="L4"/>
  <c r="P4"/>
  <c r="P5"/>
  <c r="P6"/>
  <c r="P7"/>
  <c r="P8"/>
  <c r="P9"/>
  <c r="P10"/>
  <c r="P11"/>
  <c r="P12"/>
  <c r="P13"/>
  <c r="P14"/>
  <c r="P15"/>
  <c r="P16"/>
  <c r="P17"/>
  <c r="P18"/>
  <c r="O6"/>
  <c r="O5"/>
  <c r="O4"/>
  <c r="Q4"/>
  <c r="S19"/>
  <c r="T15"/>
  <c r="U4"/>
  <c r="U5"/>
  <c r="U6"/>
  <c r="U7"/>
  <c r="U8"/>
  <c r="U9"/>
  <c r="U10"/>
  <c r="U11"/>
  <c r="U12"/>
  <c r="U13"/>
  <c r="U14"/>
  <c r="U15"/>
  <c r="U16"/>
  <c r="U17"/>
  <c r="U18"/>
  <c r="F4"/>
  <c r="F5"/>
  <c r="F6"/>
  <c r="F7"/>
  <c r="F8"/>
  <c r="F9"/>
  <c r="F10"/>
  <c r="F11"/>
  <c r="F12"/>
  <c r="F13"/>
  <c r="F14"/>
  <c r="F15"/>
  <c r="F16"/>
  <c r="F17"/>
  <c r="F18"/>
  <c r="E6"/>
  <c r="E5"/>
  <c r="E4"/>
  <c r="G4"/>
  <c r="E72"/>
  <c r="E73"/>
  <c r="E86"/>
  <c r="E71"/>
  <c r="L86"/>
  <c r="N86"/>
  <c r="F72"/>
  <c r="G72"/>
  <c r="H72"/>
  <c r="K72"/>
  <c r="D73"/>
  <c r="F73"/>
  <c r="G73"/>
  <c r="H73"/>
  <c r="K73"/>
  <c r="C86"/>
  <c r="D86"/>
  <c r="F86"/>
  <c r="G86"/>
  <c r="H86"/>
  <c r="K86"/>
  <c r="M86"/>
  <c r="H66"/>
  <c r="H52"/>
  <c r="H51"/>
  <c r="C66"/>
  <c r="C52"/>
  <c r="C51"/>
  <c r="H37"/>
  <c r="H23"/>
  <c r="H24"/>
  <c r="H22"/>
  <c r="C23"/>
  <c r="C24"/>
  <c r="C37"/>
  <c r="C22"/>
  <c r="R19"/>
  <c r="M19"/>
  <c r="H19"/>
  <c r="R5"/>
  <c r="R6"/>
  <c r="R4"/>
  <c r="M5"/>
  <c r="M6"/>
  <c r="M4"/>
  <c r="H5"/>
  <c r="H6"/>
  <c r="H4"/>
  <c r="A68"/>
  <c r="M66"/>
  <c r="M37"/>
  <c r="I86"/>
  <c r="Q22"/>
  <c r="Q23"/>
  <c r="Q51"/>
  <c r="J24"/>
  <c r="J86"/>
  <c r="J25"/>
  <c r="E25"/>
  <c r="Y18"/>
  <c r="T18"/>
  <c r="O18"/>
  <c r="J18"/>
  <c r="E18"/>
  <c r="Y14"/>
  <c r="T14"/>
  <c r="O14"/>
  <c r="J14"/>
  <c r="E14"/>
  <c r="Y13"/>
  <c r="T13"/>
  <c r="O13"/>
  <c r="J13"/>
  <c r="E13"/>
  <c r="Y12"/>
  <c r="T12"/>
  <c r="O12"/>
  <c r="J12"/>
  <c r="E12"/>
  <c r="Y11"/>
  <c r="T11"/>
  <c r="O11"/>
  <c r="J11"/>
  <c r="E11"/>
  <c r="Y10"/>
  <c r="T10"/>
  <c r="O10"/>
  <c r="J10"/>
  <c r="E10"/>
  <c r="Y9"/>
  <c r="T9"/>
  <c r="O9"/>
  <c r="J9"/>
  <c r="E9"/>
  <c r="Y8"/>
  <c r="T8"/>
  <c r="O8"/>
  <c r="J8"/>
  <c r="E8"/>
  <c r="O25"/>
  <c r="O7"/>
  <c r="V51"/>
  <c r="AA4"/>
  <c r="R66"/>
  <c r="W19"/>
  <c r="P86"/>
  <c r="T65"/>
  <c r="O65"/>
  <c r="J65"/>
  <c r="E65"/>
  <c r="T60"/>
  <c r="O60"/>
  <c r="J60"/>
  <c r="E60"/>
  <c r="T59"/>
  <c r="O59"/>
  <c r="J59"/>
  <c r="E59"/>
  <c r="T58"/>
  <c r="O58"/>
  <c r="J58"/>
  <c r="E58"/>
  <c r="T57"/>
  <c r="O57"/>
  <c r="J57"/>
  <c r="E57"/>
  <c r="T56"/>
  <c r="O56"/>
  <c r="J56"/>
  <c r="E56"/>
  <c r="T55"/>
  <c r="O55"/>
  <c r="J55"/>
  <c r="E55"/>
  <c r="T54"/>
  <c r="O54"/>
  <c r="J54"/>
  <c r="E54"/>
  <c r="T36"/>
  <c r="O36"/>
  <c r="J36"/>
  <c r="E36"/>
  <c r="R37"/>
  <c r="T32"/>
  <c r="O32"/>
  <c r="J32"/>
  <c r="E32"/>
  <c r="T31"/>
  <c r="O31"/>
  <c r="J31"/>
  <c r="E31"/>
  <c r="T30"/>
  <c r="O30"/>
  <c r="J30"/>
  <c r="E30"/>
  <c r="T29"/>
  <c r="O29"/>
  <c r="J29"/>
  <c r="E29"/>
  <c r="T28"/>
  <c r="O28"/>
  <c r="J28"/>
  <c r="E28"/>
  <c r="T27"/>
  <c r="O27"/>
  <c r="J27"/>
  <c r="E27"/>
  <c r="V22"/>
  <c r="V23"/>
  <c r="V24"/>
  <c r="B64"/>
  <c r="B63"/>
  <c r="B61"/>
  <c r="B83"/>
  <c r="T64"/>
  <c r="O64"/>
  <c r="J64"/>
  <c r="E64"/>
  <c r="T63"/>
  <c r="O63"/>
  <c r="J63"/>
  <c r="E63"/>
  <c r="T62"/>
  <c r="O62"/>
  <c r="J62"/>
  <c r="E62"/>
  <c r="T35"/>
  <c r="O35"/>
  <c r="J35"/>
  <c r="E35"/>
  <c r="T34"/>
  <c r="O34"/>
  <c r="J34"/>
  <c r="E34"/>
  <c r="Y17"/>
  <c r="T17"/>
  <c r="O17"/>
  <c r="J17"/>
  <c r="E17"/>
  <c r="Y16"/>
  <c r="T16"/>
  <c r="O16"/>
  <c r="J16"/>
  <c r="E16"/>
  <c r="B51"/>
  <c r="B71"/>
  <c r="B22"/>
  <c r="B53"/>
  <c r="B73"/>
  <c r="B24"/>
  <c r="B52"/>
  <c r="B23"/>
  <c r="B72"/>
  <c r="B54"/>
  <c r="B25"/>
  <c r="B74"/>
  <c r="B35"/>
  <c r="B32"/>
  <c r="B31"/>
  <c r="B60"/>
  <c r="B80"/>
  <c r="B30"/>
  <c r="B59"/>
  <c r="B79"/>
  <c r="B29"/>
  <c r="B58"/>
  <c r="B78"/>
  <c r="B28"/>
  <c r="B57"/>
  <c r="B77"/>
  <c r="B27"/>
  <c r="B56"/>
  <c r="B76"/>
  <c r="B26"/>
  <c r="B55"/>
  <c r="B75"/>
  <c r="B36"/>
  <c r="B65"/>
  <c r="B85"/>
  <c r="E51"/>
  <c r="G51"/>
  <c r="T25"/>
  <c r="V25"/>
  <c r="O24"/>
  <c r="Q24"/>
  <c r="Q25"/>
  <c r="Q26"/>
  <c r="Q27"/>
  <c r="Q28"/>
  <c r="Q29"/>
  <c r="Q30"/>
  <c r="Q31"/>
  <c r="Q32"/>
  <c r="Q33"/>
  <c r="Q34"/>
  <c r="Q35"/>
  <c r="Q36"/>
  <c r="J22"/>
  <c r="L22"/>
  <c r="E23"/>
  <c r="T5"/>
  <c r="J6"/>
  <c r="T52"/>
  <c r="V52"/>
  <c r="O53"/>
  <c r="E52"/>
  <c r="T26"/>
  <c r="T37"/>
  <c r="O86"/>
  <c r="E24"/>
  <c r="Y5"/>
  <c r="AA5"/>
  <c r="Y7"/>
  <c r="T4"/>
  <c r="V4"/>
  <c r="V5"/>
  <c r="V6"/>
  <c r="V7"/>
  <c r="V8"/>
  <c r="V9"/>
  <c r="V10"/>
  <c r="V11"/>
  <c r="V12"/>
  <c r="V13"/>
  <c r="V14"/>
  <c r="V15"/>
  <c r="V16"/>
  <c r="V17"/>
  <c r="V18"/>
  <c r="T6"/>
  <c r="E19"/>
  <c r="Y6"/>
  <c r="Y19"/>
  <c r="T7"/>
  <c r="Q5"/>
  <c r="Q6"/>
  <c r="Q7"/>
  <c r="Q8"/>
  <c r="Q9"/>
  <c r="Q10"/>
  <c r="Q11"/>
  <c r="Q12"/>
  <c r="Q13"/>
  <c r="Q14"/>
  <c r="Q15"/>
  <c r="Q16"/>
  <c r="Q17"/>
  <c r="Q18"/>
  <c r="J7"/>
  <c r="L5"/>
  <c r="L6"/>
  <c r="L7"/>
  <c r="L8"/>
  <c r="L9"/>
  <c r="L10"/>
  <c r="L11"/>
  <c r="L12"/>
  <c r="L13"/>
  <c r="L14"/>
  <c r="G5"/>
  <c r="G6"/>
  <c r="G7"/>
  <c r="G8"/>
  <c r="G9"/>
  <c r="G10"/>
  <c r="G11"/>
  <c r="G12"/>
  <c r="G13"/>
  <c r="G14"/>
  <c r="G15"/>
  <c r="G16"/>
  <c r="G17"/>
  <c r="G18"/>
  <c r="G23"/>
  <c r="G24"/>
  <c r="G25"/>
  <c r="E26"/>
  <c r="J23"/>
  <c r="L23"/>
  <c r="L24"/>
  <c r="L25"/>
  <c r="L26"/>
  <c r="L27"/>
  <c r="L28"/>
  <c r="L29"/>
  <c r="L30"/>
  <c r="L31"/>
  <c r="L32"/>
  <c r="L33"/>
  <c r="L34"/>
  <c r="L35"/>
  <c r="L36"/>
  <c r="J26"/>
  <c r="O26"/>
  <c r="T53"/>
  <c r="V53"/>
  <c r="V54"/>
  <c r="V55"/>
  <c r="V56"/>
  <c r="V57"/>
  <c r="V58"/>
  <c r="V59"/>
  <c r="V60"/>
  <c r="V61"/>
  <c r="V62"/>
  <c r="V63"/>
  <c r="V64"/>
  <c r="V65"/>
  <c r="O52"/>
  <c r="J53"/>
  <c r="L53"/>
  <c r="L54"/>
  <c r="L55"/>
  <c r="L56"/>
  <c r="L57"/>
  <c r="L58"/>
  <c r="L59"/>
  <c r="L60"/>
  <c r="L61"/>
  <c r="L62"/>
  <c r="L63"/>
  <c r="L64"/>
  <c r="L65"/>
  <c r="E53"/>
  <c r="G52"/>
  <c r="G53"/>
  <c r="G54"/>
  <c r="G55"/>
  <c r="G56"/>
  <c r="G57"/>
  <c r="G58"/>
  <c r="G59"/>
  <c r="G60"/>
  <c r="G61"/>
  <c r="G62"/>
  <c r="G63"/>
  <c r="G64"/>
  <c r="G65"/>
  <c r="T19"/>
  <c r="E37"/>
  <c r="O19"/>
  <c r="J37"/>
  <c r="B66"/>
  <c r="B37"/>
  <c r="B86"/>
  <c r="E66"/>
  <c r="J66"/>
  <c r="O37"/>
  <c r="J15"/>
  <c r="T66"/>
  <c r="V26"/>
  <c r="V27"/>
  <c r="V28"/>
  <c r="V29"/>
  <c r="V30"/>
  <c r="V31"/>
  <c r="V32"/>
  <c r="V33"/>
  <c r="V34"/>
  <c r="V35"/>
  <c r="V36"/>
  <c r="G26"/>
  <c r="G27"/>
  <c r="G28"/>
  <c r="G29"/>
  <c r="G30"/>
  <c r="G31"/>
  <c r="G32"/>
  <c r="G33"/>
  <c r="G34"/>
  <c r="G35"/>
  <c r="G36"/>
  <c r="AA6"/>
  <c r="AA7"/>
  <c r="AA8"/>
  <c r="AA9"/>
  <c r="AA10"/>
  <c r="AA11"/>
  <c r="AA12"/>
  <c r="AA13"/>
  <c r="AA14"/>
  <c r="AA15"/>
  <c r="AA16"/>
  <c r="AA17"/>
  <c r="AA18"/>
  <c r="Q52"/>
  <c r="Q53"/>
  <c r="Q54"/>
  <c r="Q55"/>
  <c r="Q56"/>
  <c r="Q57"/>
  <c r="Q58"/>
  <c r="Q59"/>
  <c r="Q60"/>
  <c r="Q61"/>
  <c r="Q62"/>
  <c r="Q63"/>
  <c r="Q64"/>
  <c r="Q65"/>
  <c r="O66"/>
  <c r="J19"/>
  <c r="L15"/>
  <c r="L16"/>
  <c r="L17"/>
  <c r="L18"/>
</calcChain>
</file>

<file path=xl/sharedStrings.xml><?xml version="1.0" encoding="utf-8"?>
<sst xmlns="http://schemas.openxmlformats.org/spreadsheetml/2006/main" count="166" uniqueCount="131">
  <si>
    <t>Trieda</t>
  </si>
  <si>
    <t>Spolu</t>
  </si>
  <si>
    <t>Priemer</t>
  </si>
  <si>
    <t>pridaná hodnota (v mil. Sk)</t>
  </si>
  <si>
    <t>výnosy (v mil. Sk)</t>
  </si>
  <si>
    <t>f</t>
  </si>
  <si>
    <t>relatívna početnosť ukazovateľa (v percentách)</t>
  </si>
  <si>
    <t>k</t>
  </si>
  <si>
    <t>N</t>
  </si>
  <si>
    <t>fN</t>
  </si>
  <si>
    <t>kN</t>
  </si>
  <si>
    <t>kfN</t>
  </si>
  <si>
    <t>PH</t>
  </si>
  <si>
    <t>fPH</t>
  </si>
  <si>
    <t>kPH</t>
  </si>
  <si>
    <t>kfPH</t>
  </si>
  <si>
    <t>VYN</t>
  </si>
  <si>
    <t>fVYN</t>
  </si>
  <si>
    <t>kVYN</t>
  </si>
  <si>
    <t>kfVYN</t>
  </si>
  <si>
    <t>ZISK</t>
  </si>
  <si>
    <t>fZISK</t>
  </si>
  <si>
    <t>kZISK</t>
  </si>
  <si>
    <t>kfZISK</t>
  </si>
  <si>
    <t>VI</t>
  </si>
  <si>
    <t>fVI</t>
  </si>
  <si>
    <t>kVI</t>
  </si>
  <si>
    <t>kfVI</t>
  </si>
  <si>
    <t>ON</t>
  </si>
  <si>
    <t>fON</t>
  </si>
  <si>
    <t>kON</t>
  </si>
  <si>
    <t>kfON</t>
  </si>
  <si>
    <t>Z/VI</t>
  </si>
  <si>
    <t>Z/V</t>
  </si>
  <si>
    <t>PH/V</t>
  </si>
  <si>
    <t>ON/V</t>
  </si>
  <si>
    <t>podiel osobných nákladoch na výnosoch (v hal. ON na 1 Sk výnosov)</t>
  </si>
  <si>
    <t xml:space="preserve">Z/V </t>
  </si>
  <si>
    <t>ziskovosť (v hal. zisku na 1 Sk výnosov)</t>
  </si>
  <si>
    <t>podiel pridanej hodnoty na výnosoch (v hal. PH na 1 Sk výnosov)</t>
  </si>
  <si>
    <t>VYN, V</t>
  </si>
  <si>
    <t>osobné náklady (v mil. Sk)</t>
  </si>
  <si>
    <t>pVI</t>
  </si>
  <si>
    <t>pVS</t>
  </si>
  <si>
    <t>VS</t>
  </si>
  <si>
    <t>fVS</t>
  </si>
  <si>
    <t>kVS</t>
  </si>
  <si>
    <t>kfVS</t>
  </si>
  <si>
    <t>pON</t>
  </si>
  <si>
    <t>pZISK</t>
  </si>
  <si>
    <t>pVYN</t>
  </si>
  <si>
    <t>pPH</t>
  </si>
  <si>
    <t>výrobná spotreba (v mil. Sk)</t>
  </si>
  <si>
    <t>p</t>
  </si>
  <si>
    <t>vlastné imanie</t>
  </si>
  <si>
    <t>priemerná hodnota ukazovateľa</t>
  </si>
  <si>
    <t>rentabilita vlastného imania (v hal. Zisku na 1 Sk vlastného imania)</t>
  </si>
  <si>
    <t>PH/ON</t>
  </si>
  <si>
    <t>finančná produktivita práce (v Sk PH na 1 Sk ON)</t>
  </si>
  <si>
    <t>VS/V</t>
  </si>
  <si>
    <t>podiel výrobnej spotreby na výnosoch (v hal. VS na 1 Sk výnosov)</t>
  </si>
  <si>
    <t>ON/VI</t>
  </si>
  <si>
    <t>vybavenosť vlastného imania osobnými nákladmi (v tisíc Sk ON na 1 Sk VI)</t>
  </si>
  <si>
    <t>x</t>
  </si>
  <si>
    <t>výsledok hospodárenia(v mil. Sk)</t>
  </si>
  <si>
    <t>počet firiem</t>
  </si>
  <si>
    <t>pODP</t>
  </si>
  <si>
    <t>ODP</t>
  </si>
  <si>
    <t>fODP</t>
  </si>
  <si>
    <t>kODP</t>
  </si>
  <si>
    <t>kfODP</t>
  </si>
  <si>
    <t>odpisy (v mil. Sk)</t>
  </si>
  <si>
    <t>ODP/V</t>
  </si>
  <si>
    <t>podiel odpisov na výnosoch (v hal. ODP na 1 Sk výnosov)</t>
  </si>
  <si>
    <t>pPHCH</t>
  </si>
  <si>
    <t>PHCH</t>
  </si>
  <si>
    <t>fPHCH</t>
  </si>
  <si>
    <t>kPHCH</t>
  </si>
  <si>
    <t>kfPHCH</t>
  </si>
  <si>
    <t>pNU</t>
  </si>
  <si>
    <t>NU</t>
  </si>
  <si>
    <t>fNU</t>
  </si>
  <si>
    <t>kNU</t>
  </si>
  <si>
    <t>kfNU</t>
  </si>
  <si>
    <t>NU/V</t>
  </si>
  <si>
    <t>podiel nákladových úrokov na výnosoch (v hal. NU na 1 Sk výnosov)</t>
  </si>
  <si>
    <t>nákladové úroky (v mil. Sk)</t>
  </si>
  <si>
    <t xml:space="preserve"> - 10</t>
  </si>
  <si>
    <t xml:space="preserve"> - -0</t>
  </si>
  <si>
    <t xml:space="preserve"> - 2</t>
  </si>
  <si>
    <t xml:space="preserve"> - 4</t>
  </si>
  <si>
    <t>ON=0</t>
  </si>
  <si>
    <t xml:space="preserve"> - -2</t>
  </si>
  <si>
    <t xml:space="preserve"> - 1</t>
  </si>
  <si>
    <t xml:space="preserve"> - 1.5</t>
  </si>
  <si>
    <t xml:space="preserve"> - 2.5</t>
  </si>
  <si>
    <t xml:space="preserve"> - 3</t>
  </si>
  <si>
    <t xml:space="preserve"> - 3.5</t>
  </si>
  <si>
    <t xml:space="preserve"> - 5</t>
  </si>
  <si>
    <t xml:space="preserve"> - 1.25</t>
  </si>
  <si>
    <t>viac</t>
  </si>
  <si>
    <t>Frekvenčná tabuľka: Finančná produktivita práce (SR, rok 2007, v Sk PH/1 Sk osobných nákladov; v mil. Sk)</t>
  </si>
  <si>
    <t>pMAJ</t>
  </si>
  <si>
    <t>MAJ</t>
  </si>
  <si>
    <t>fMAJ</t>
  </si>
  <si>
    <t>kMAJ</t>
  </si>
  <si>
    <t>kfMAJ</t>
  </si>
  <si>
    <t>V/MAJ</t>
  </si>
  <si>
    <t>MAJ/VI</t>
  </si>
  <si>
    <t>MAJ/ON</t>
  </si>
  <si>
    <t>pNM</t>
  </si>
  <si>
    <t>NM</t>
  </si>
  <si>
    <t>fNM</t>
  </si>
  <si>
    <t>kNM</t>
  </si>
  <si>
    <t>kfNM</t>
  </si>
  <si>
    <t>pNMb</t>
  </si>
  <si>
    <t>NMb</t>
  </si>
  <si>
    <t>fNMb</t>
  </si>
  <si>
    <t>kNMb</t>
  </si>
  <si>
    <t>kfNMb</t>
  </si>
  <si>
    <t>NM/MAJ</t>
  </si>
  <si>
    <t>NMnb</t>
  </si>
  <si>
    <t>majetok spolu (v mil. Sk)</t>
  </si>
  <si>
    <t>kumulatívna početnosť ukazovateľa</t>
  </si>
  <si>
    <t>neobežný majetok netto (v mil. Sk)</t>
  </si>
  <si>
    <t>neobežný majetok brutto (v mil. Sk)</t>
  </si>
  <si>
    <t>produktivita majetku (v Sk výnosov na 1 Sk majetku)</t>
  </si>
  <si>
    <t>vybavenosť vlastného imania majetkom (v tisíc Sk majetku na 1 Sk VI)</t>
  </si>
  <si>
    <t>vybavenosť osobných nákladov majetkom (v  Sk majetku na 1 Sk ON)</t>
  </si>
  <si>
    <t>podiel neobežného majetku na majetku spolu (v %)</t>
  </si>
  <si>
    <t>podiel neobežného majetku netto na brutto  (v %)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</si>
</sst>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0"/>
      <name val="Arial"/>
      <charset val="238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3D3D3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Fill="1" applyBorder="1"/>
    <xf numFmtId="0" fontId="0" fillId="0" borderId="1" xfId="0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0" xfId="0" applyFill="1"/>
    <xf numFmtId="1" fontId="0" fillId="0" borderId="0" xfId="0" applyNumberFormat="1" applyFill="1" applyBorder="1"/>
    <xf numFmtId="164" fontId="0" fillId="0" borderId="0" xfId="0" applyNumberFormat="1" applyFill="1" applyBorder="1"/>
    <xf numFmtId="164" fontId="0" fillId="0" borderId="4" xfId="0" applyNumberFormat="1" applyFill="1" applyBorder="1"/>
    <xf numFmtId="164" fontId="0" fillId="0" borderId="5" xfId="0" applyNumberFormat="1" applyFill="1" applyBorder="1"/>
    <xf numFmtId="164" fontId="0" fillId="0" borderId="1" xfId="0" applyNumberFormat="1" applyFill="1" applyBorder="1"/>
    <xf numFmtId="0" fontId="2" fillId="0" borderId="0" xfId="0" applyFont="1" applyFill="1"/>
    <xf numFmtId="164" fontId="1" fillId="0" borderId="5" xfId="0" applyNumberFormat="1" applyFon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164" fontId="0" fillId="0" borderId="2" xfId="0" applyNumberFormat="1" applyFill="1" applyBorder="1" applyAlignment="1">
      <alignment horizontal="right"/>
    </xf>
    <xf numFmtId="164" fontId="0" fillId="0" borderId="6" xfId="0" applyNumberFormat="1" applyFill="1" applyBorder="1"/>
    <xf numFmtId="164" fontId="1" fillId="0" borderId="0" xfId="0" applyNumberFormat="1" applyFont="1" applyFill="1" applyBorder="1" applyAlignment="1">
      <alignment horizontal="right"/>
    </xf>
    <xf numFmtId="164" fontId="0" fillId="0" borderId="1" xfId="0" applyNumberFormat="1" applyFill="1" applyBorder="1" applyAlignment="1">
      <alignment horizontal="right"/>
    </xf>
    <xf numFmtId="0" fontId="0" fillId="0" borderId="7" xfId="0" applyFill="1" applyBorder="1" applyAlignment="1">
      <alignment horizontal="right"/>
    </xf>
    <xf numFmtId="1" fontId="0" fillId="0" borderId="1" xfId="0" applyNumberFormat="1" applyFill="1" applyBorder="1"/>
    <xf numFmtId="164" fontId="0" fillId="0" borderId="3" xfId="0" applyNumberFormat="1" applyFill="1" applyBorder="1"/>
    <xf numFmtId="164" fontId="0" fillId="0" borderId="2" xfId="0" applyNumberFormat="1" applyFill="1" applyBorder="1"/>
    <xf numFmtId="164" fontId="1" fillId="0" borderId="3" xfId="0" applyNumberFormat="1" applyFont="1" applyFill="1" applyBorder="1" applyAlignment="1">
      <alignment horizontal="right"/>
    </xf>
    <xf numFmtId="3" fontId="0" fillId="0" borderId="0" xfId="0" applyNumberFormat="1" applyFill="1" applyBorder="1"/>
    <xf numFmtId="2" fontId="0" fillId="0" borderId="0" xfId="0" applyNumberFormat="1" applyFill="1" applyBorder="1"/>
    <xf numFmtId="2" fontId="0" fillId="0" borderId="1" xfId="0" applyNumberFormat="1" applyFill="1" applyBorder="1"/>
    <xf numFmtId="3" fontId="0" fillId="2" borderId="1" xfId="0" applyNumberFormat="1" applyFill="1" applyBorder="1"/>
    <xf numFmtId="0" fontId="0" fillId="2" borderId="1" xfId="0" applyFill="1" applyBorder="1" applyAlignment="1">
      <alignment horizontal="right"/>
    </xf>
    <xf numFmtId="2" fontId="0" fillId="0" borderId="2" xfId="0" applyNumberFormat="1" applyFill="1" applyBorder="1"/>
    <xf numFmtId="0" fontId="4" fillId="0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0" fontId="5" fillId="0" borderId="0" xfId="0" applyFont="1" applyFill="1"/>
    <xf numFmtId="0" fontId="0" fillId="0" borderId="0" xfId="0" applyFont="1" applyFill="1"/>
    <xf numFmtId="164" fontId="0" fillId="0" borderId="7" xfId="0" applyNumberFormat="1" applyFill="1" applyBorder="1"/>
    <xf numFmtId="0" fontId="2" fillId="0" borderId="0" xfId="0" applyFont="1" applyFill="1" applyBorder="1"/>
    <xf numFmtId="164" fontId="4" fillId="0" borderId="0" xfId="0" applyNumberFormat="1" applyFont="1" applyFill="1" applyBorder="1"/>
    <xf numFmtId="3" fontId="0" fillId="2" borderId="1" xfId="0" applyNumberFormat="1" applyFill="1" applyBorder="1" applyAlignment="1">
      <alignment horizontal="right"/>
    </xf>
    <xf numFmtId="1" fontId="0" fillId="0" borderId="4" xfId="0" applyNumberFormat="1" applyFill="1" applyBorder="1"/>
    <xf numFmtId="2" fontId="1" fillId="0" borderId="2" xfId="0" applyNumberFormat="1" applyFont="1" applyFill="1" applyBorder="1" applyAlignment="1">
      <alignment horizontal="right"/>
    </xf>
    <xf numFmtId="1" fontId="0" fillId="0" borderId="3" xfId="0" applyNumberFormat="1" applyFill="1" applyBorder="1"/>
    <xf numFmtId="3" fontId="0" fillId="0" borderId="1" xfId="0" applyNumberFormat="1" applyFill="1" applyBorder="1"/>
    <xf numFmtId="0" fontId="3" fillId="0" borderId="0" xfId="0" applyFont="1" applyFill="1"/>
    <xf numFmtId="0" fontId="0" fillId="0" borderId="8" xfId="0" applyFill="1" applyBorder="1"/>
    <xf numFmtId="0" fontId="7" fillId="3" borderId="0" xfId="0" applyFont="1" applyFill="1" applyBorder="1" applyAlignment="1">
      <alignment horizontal="right" wrapText="1"/>
    </xf>
    <xf numFmtId="0" fontId="7" fillId="3" borderId="0" xfId="0" applyFont="1" applyFill="1" applyBorder="1" applyAlignment="1">
      <alignment horizontal="right"/>
    </xf>
    <xf numFmtId="0" fontId="6" fillId="0" borderId="0" xfId="0" applyFont="1" applyFill="1"/>
    <xf numFmtId="0" fontId="0" fillId="0" borderId="7" xfId="0" applyFont="1" applyFill="1" applyBorder="1" applyAlignment="1">
      <alignment horizontal="right"/>
    </xf>
    <xf numFmtId="164" fontId="0" fillId="0" borderId="9" xfId="0" applyNumberFormat="1" applyFill="1" applyBorder="1"/>
    <xf numFmtId="164" fontId="3" fillId="0" borderId="0" xfId="0" applyNumberFormat="1" applyFont="1" applyFill="1" applyBorder="1"/>
    <xf numFmtId="0" fontId="0" fillId="0" borderId="2" xfId="0" applyFont="1" applyFill="1" applyBorder="1" applyAlignment="1">
      <alignment horizontal="left"/>
    </xf>
    <xf numFmtId="164" fontId="0" fillId="0" borderId="9" xfId="0" applyNumberFormat="1" applyFill="1" applyBorder="1" applyAlignment="1">
      <alignment horizontal="right"/>
    </xf>
    <xf numFmtId="1" fontId="0" fillId="0" borderId="9" xfId="0" applyNumberFormat="1" applyFill="1" applyBorder="1" applyAlignment="1">
      <alignment horizontal="right"/>
    </xf>
    <xf numFmtId="164" fontId="1" fillId="0" borderId="9" xfId="0" applyNumberFormat="1" applyFont="1" applyFill="1" applyBorder="1" applyAlignment="1">
      <alignment horizontal="right"/>
    </xf>
    <xf numFmtId="1" fontId="1" fillId="0" borderId="9" xfId="0" applyNumberFormat="1" applyFont="1" applyFill="1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2" fontId="0" fillId="0" borderId="5" xfId="0" applyNumberFormat="1" applyFill="1" applyBorder="1"/>
    <xf numFmtId="1" fontId="0" fillId="0" borderId="4" xfId="0" applyNumberFormat="1" applyFill="1" applyBorder="1" applyAlignment="1">
      <alignment horizontal="right"/>
    </xf>
    <xf numFmtId="3" fontId="0" fillId="0" borderId="0" xfId="0" applyNumberFormat="1" applyFill="1" applyBorder="1" applyAlignment="1">
      <alignment horizontal="right"/>
    </xf>
    <xf numFmtId="2" fontId="3" fillId="0" borderId="5" xfId="0" applyNumberFormat="1" applyFon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9" xfId="0" quotePrefix="1" applyFill="1" applyBorder="1" applyAlignment="1">
      <alignment horizontal="right"/>
    </xf>
    <xf numFmtId="0" fontId="3" fillId="0" borderId="9" xfId="0" quotePrefix="1" applyFont="1" applyFill="1" applyBorder="1" applyAlignment="1">
      <alignment horizontal="right"/>
    </xf>
    <xf numFmtId="0" fontId="0" fillId="0" borderId="11" xfId="0" applyFill="1" applyBorder="1"/>
    <xf numFmtId="0" fontId="3" fillId="0" borderId="12" xfId="0" applyFont="1" applyFill="1" applyBorder="1" applyAlignment="1">
      <alignment horizontal="right"/>
    </xf>
    <xf numFmtId="1" fontId="0" fillId="0" borderId="10" xfId="0" applyNumberFormat="1" applyFill="1" applyBorder="1" applyAlignment="1">
      <alignment horizontal="right"/>
    </xf>
    <xf numFmtId="1" fontId="0" fillId="0" borderId="12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11"/>
  <sheetViews>
    <sheetView tabSelected="1" workbookViewId="0">
      <selection activeCell="A88" sqref="A88:M94"/>
    </sheetView>
  </sheetViews>
  <sheetFormatPr defaultColWidth="8.85546875" defaultRowHeight="12.75"/>
  <cols>
    <col min="1" max="1" width="7.28515625" style="7" customWidth="1"/>
    <col min="2" max="2" width="7.85546875" style="7" customWidth="1"/>
    <col min="3" max="3" width="6.85546875" style="7" customWidth="1"/>
    <col min="4" max="4" width="9.42578125" style="7" customWidth="1"/>
    <col min="5" max="5" width="6" style="7" customWidth="1"/>
    <col min="6" max="6" width="8.140625" style="7" customWidth="1"/>
    <col min="7" max="7" width="6.140625" style="7" customWidth="1"/>
    <col min="8" max="8" width="8.28515625" style="7" customWidth="1"/>
    <col min="9" max="9" width="9.5703125" style="7" customWidth="1"/>
    <col min="10" max="10" width="7.7109375" style="7" customWidth="1"/>
    <col min="11" max="11" width="7.85546875" style="7" customWidth="1"/>
    <col min="12" max="12" width="8" style="7" customWidth="1"/>
    <col min="13" max="13" width="7.7109375" style="7" customWidth="1"/>
    <col min="14" max="14" width="8.85546875" style="7" customWidth="1"/>
    <col min="15" max="15" width="6.5703125" style="7" customWidth="1"/>
    <col min="16" max="16" width="8" style="7" customWidth="1"/>
    <col min="17" max="17" width="6.28515625" style="7" customWidth="1"/>
    <col min="18" max="18" width="7.85546875" style="7" customWidth="1"/>
    <col min="19" max="19" width="9.28515625" style="7" customWidth="1"/>
    <col min="20" max="20" width="6.140625" style="7" customWidth="1"/>
    <col min="21" max="21" width="7.7109375" style="7" customWidth="1"/>
    <col min="22" max="22" width="7.42578125" style="7" customWidth="1"/>
    <col min="23" max="23" width="8" style="7" customWidth="1"/>
    <col min="24" max="24" width="7.5703125" style="7" customWidth="1"/>
    <col min="25" max="25" width="6.140625" style="7" customWidth="1"/>
    <col min="26" max="26" width="7.28515625" style="7" customWidth="1"/>
    <col min="27" max="27" width="6.7109375" style="7" customWidth="1"/>
    <col min="28" max="16384" width="8.85546875" style="7"/>
  </cols>
  <sheetData>
    <row r="1" spans="1:27">
      <c r="A1" s="44" t="s">
        <v>101</v>
      </c>
    </row>
    <row r="2" spans="1:27" ht="13.5" thickBot="1"/>
    <row r="3" spans="1:27" ht="13.5" thickBot="1">
      <c r="A3" s="68" t="s">
        <v>0</v>
      </c>
      <c r="B3" s="5" t="s">
        <v>2</v>
      </c>
      <c r="C3" s="4"/>
      <c r="D3" s="29" t="s">
        <v>8</v>
      </c>
      <c r="E3" s="2" t="s">
        <v>9</v>
      </c>
      <c r="F3" s="2" t="s">
        <v>10</v>
      </c>
      <c r="G3" s="16" t="s">
        <v>11</v>
      </c>
      <c r="H3" s="19" t="s">
        <v>51</v>
      </c>
      <c r="I3" s="29" t="s">
        <v>12</v>
      </c>
      <c r="J3" s="2" t="s">
        <v>13</v>
      </c>
      <c r="K3" s="2" t="s">
        <v>14</v>
      </c>
      <c r="L3" s="3" t="s">
        <v>15</v>
      </c>
      <c r="M3" s="2" t="s">
        <v>50</v>
      </c>
      <c r="N3" s="29" t="s">
        <v>16</v>
      </c>
      <c r="O3" s="2" t="s">
        <v>17</v>
      </c>
      <c r="P3" s="2" t="s">
        <v>18</v>
      </c>
      <c r="Q3" s="3" t="s">
        <v>19</v>
      </c>
      <c r="R3" s="2" t="s">
        <v>49</v>
      </c>
      <c r="S3" s="29" t="s">
        <v>20</v>
      </c>
      <c r="T3" s="2" t="s">
        <v>21</v>
      </c>
      <c r="U3" s="2" t="s">
        <v>22</v>
      </c>
      <c r="V3" s="3" t="s">
        <v>23</v>
      </c>
      <c r="W3" s="19" t="s">
        <v>74</v>
      </c>
      <c r="X3" s="29" t="s">
        <v>75</v>
      </c>
      <c r="Y3" s="2" t="s">
        <v>76</v>
      </c>
      <c r="Z3" s="2" t="s">
        <v>77</v>
      </c>
      <c r="AA3" s="3" t="s">
        <v>78</v>
      </c>
    </row>
    <row r="4" spans="1:27">
      <c r="A4" s="65" t="s">
        <v>91</v>
      </c>
      <c r="B4" s="61" t="s">
        <v>63</v>
      </c>
      <c r="C4" s="9"/>
      <c r="D4" s="46">
        <v>28317</v>
      </c>
      <c r="E4" s="9">
        <f>100*D4/D$19</f>
        <v>39.222937876584254</v>
      </c>
      <c r="F4" s="1">
        <f>D4</f>
        <v>28317</v>
      </c>
      <c r="G4" s="11">
        <f>E4</f>
        <v>39.222937876584254</v>
      </c>
      <c r="H4" s="9">
        <f>I4/D4</f>
        <v>0.27259243563936858</v>
      </c>
      <c r="I4" s="46">
        <v>7719</v>
      </c>
      <c r="J4" s="9">
        <f>100*I4/I$19</f>
        <v>1.381691645947557</v>
      </c>
      <c r="K4" s="1">
        <f>I4</f>
        <v>7719</v>
      </c>
      <c r="L4" s="11">
        <f>J4</f>
        <v>1.381691645947557</v>
      </c>
      <c r="M4" s="9">
        <f>N4/D4</f>
        <v>4.5757672069781403</v>
      </c>
      <c r="N4" s="46">
        <v>129572</v>
      </c>
      <c r="O4" s="9">
        <f>100*N4/N$19</f>
        <v>3.2808860509168842</v>
      </c>
      <c r="P4" s="1">
        <f>N4</f>
        <v>129572</v>
      </c>
      <c r="Q4" s="11">
        <f>O4</f>
        <v>3.2808860509168842</v>
      </c>
      <c r="R4" s="9">
        <f>S4/D4</f>
        <v>3.4360984567574249E-2</v>
      </c>
      <c r="S4" s="46">
        <v>973</v>
      </c>
      <c r="T4" s="9">
        <f>100*S4/S$19</f>
        <v>0.71185572667081243</v>
      </c>
      <c r="U4" s="1">
        <f>S4</f>
        <v>973</v>
      </c>
      <c r="V4" s="11">
        <f>T4</f>
        <v>0.71185572667081243</v>
      </c>
      <c r="W4" s="9">
        <f>X4/D4</f>
        <v>0.75512942755235368</v>
      </c>
      <c r="X4" s="46">
        <v>21383</v>
      </c>
      <c r="Y4" s="9">
        <f t="shared" ref="Y4:Y18" si="0">100*X4/X$19</f>
        <v>2.9616343490304708</v>
      </c>
      <c r="Z4" s="1">
        <f>X4</f>
        <v>21383</v>
      </c>
      <c r="AA4" s="11">
        <f>Y4</f>
        <v>2.9616343490304708</v>
      </c>
    </row>
    <row r="5" spans="1:27">
      <c r="A5" s="66" t="s">
        <v>92</v>
      </c>
      <c r="B5" s="58">
        <f>I5/I52</f>
        <v>-4.9843478260869567</v>
      </c>
      <c r="C5" s="9"/>
      <c r="D5" s="46">
        <v>2042</v>
      </c>
      <c r="E5" s="9">
        <f>100*D5/D$19</f>
        <v>2.8284507237343308</v>
      </c>
      <c r="F5" s="1">
        <f>D5+F4</f>
        <v>30359</v>
      </c>
      <c r="G5" s="11">
        <f>E5+G4</f>
        <v>42.051388600318582</v>
      </c>
      <c r="H5" s="9">
        <f>I5/D5</f>
        <v>-4.2105778648383936</v>
      </c>
      <c r="I5" s="47">
        <v>-8598</v>
      </c>
      <c r="J5" s="9">
        <f>100*I5/I$19</f>
        <v>-1.5390315807561983</v>
      </c>
      <c r="K5" s="1">
        <f>I5+K4</f>
        <v>-879</v>
      </c>
      <c r="L5" s="11">
        <f>J5+L4</f>
        <v>-0.15733993480864128</v>
      </c>
      <c r="M5" s="9">
        <f>N5/D5</f>
        <v>108.95788442703233</v>
      </c>
      <c r="N5" s="46">
        <v>222492</v>
      </c>
      <c r="O5" s="9">
        <f>100*N5/N$19</f>
        <v>5.6337086657657469</v>
      </c>
      <c r="P5" s="1">
        <f>N5+P4</f>
        <v>352064</v>
      </c>
      <c r="Q5" s="11">
        <f>O5+Q4</f>
        <v>8.9145947166826307</v>
      </c>
      <c r="R5" s="9">
        <f>S5/D5</f>
        <v>-1.0626836434867777</v>
      </c>
      <c r="S5" s="47">
        <v>-2170</v>
      </c>
      <c r="T5" s="9">
        <f>100*S5/S$19</f>
        <v>-1.5875919084025314</v>
      </c>
      <c r="U5" s="1">
        <f>S5+U4</f>
        <v>-1197</v>
      </c>
      <c r="V5" s="11">
        <f>T5+V4</f>
        <v>-0.87573618173171897</v>
      </c>
      <c r="W5" s="9">
        <f>X5/D5</f>
        <v>5.1527913809990205</v>
      </c>
      <c r="X5" s="46">
        <v>10522</v>
      </c>
      <c r="Y5" s="9">
        <f t="shared" si="0"/>
        <v>1.4573407202216067</v>
      </c>
      <c r="Z5" s="1">
        <f>X5+Z4</f>
        <v>31905</v>
      </c>
      <c r="AA5" s="11">
        <f>Y5+AA4</f>
        <v>4.4189750692520775</v>
      </c>
    </row>
    <row r="6" spans="1:27">
      <c r="A6" s="66" t="s">
        <v>88</v>
      </c>
      <c r="B6" s="58">
        <f t="shared" ref="B6:B19" si="1">I6/I53</f>
        <v>-0.6860176639872978</v>
      </c>
      <c r="C6" s="9"/>
      <c r="D6" s="46">
        <v>3594</v>
      </c>
      <c r="E6" s="9">
        <f>100*D6/D$19</f>
        <v>4.9781840847704135</v>
      </c>
      <c r="F6" s="1">
        <f>D6+F5</f>
        <v>33953</v>
      </c>
      <c r="G6" s="11">
        <f>E6+G5</f>
        <v>47.029572685088993</v>
      </c>
      <c r="H6" s="9">
        <f>I6/D6</f>
        <v>-1.9234835837506956</v>
      </c>
      <c r="I6" s="47">
        <v>-6913</v>
      </c>
      <c r="J6" s="9">
        <f>100*I6/I$19</f>
        <v>-1.2374186226759245</v>
      </c>
      <c r="K6" s="1">
        <f>I6+K5</f>
        <v>-7792</v>
      </c>
      <c r="L6" s="11">
        <f>J6+L5</f>
        <v>-1.3947585574845658</v>
      </c>
      <c r="M6" s="9">
        <f>N6/D6</f>
        <v>17.886755703951028</v>
      </c>
      <c r="N6" s="46">
        <v>64285</v>
      </c>
      <c r="O6" s="9">
        <f>100*N6/N$19</f>
        <v>1.6277572298273693</v>
      </c>
      <c r="P6" s="1">
        <f>N6+P5</f>
        <v>416349</v>
      </c>
      <c r="Q6" s="11">
        <f>O6+Q5</f>
        <v>10.542351946509999</v>
      </c>
      <c r="R6" s="9">
        <f>S6/D6</f>
        <v>-1.4404563160823596</v>
      </c>
      <c r="S6" s="47">
        <v>-5177</v>
      </c>
      <c r="T6" s="9">
        <f>100*S6/S$19</f>
        <v>-3.7875406957603248</v>
      </c>
      <c r="U6" s="1">
        <f>S6+U5</f>
        <v>-6374</v>
      </c>
      <c r="V6" s="11">
        <f>T6+V5</f>
        <v>-4.6632768774920441</v>
      </c>
      <c r="W6" s="9">
        <f t="shared" ref="W6:W19" si="2">X6/D6</f>
        <v>4.0673344462993875</v>
      </c>
      <c r="X6" s="46">
        <v>14618</v>
      </c>
      <c r="Y6" s="9">
        <f t="shared" si="0"/>
        <v>2.0246537396121882</v>
      </c>
      <c r="Z6" s="1">
        <f>X6+Z5</f>
        <v>46523</v>
      </c>
      <c r="AA6" s="11">
        <f>Y6+AA5</f>
        <v>6.4436288088642657</v>
      </c>
    </row>
    <row r="7" spans="1:27">
      <c r="A7" s="66">
        <v>0</v>
      </c>
      <c r="B7" s="58">
        <f t="shared" si="1"/>
        <v>0</v>
      </c>
      <c r="C7" s="9"/>
      <c r="D7" s="46">
        <v>137</v>
      </c>
      <c r="E7" s="9">
        <f t="shared" ref="E7:E18" si="3">100*D7/D$19</f>
        <v>0.18976383406053052</v>
      </c>
      <c r="F7" s="1">
        <f t="shared" ref="F7:F18" si="4">D7+F6</f>
        <v>34090</v>
      </c>
      <c r="G7" s="11">
        <f t="shared" ref="G7:G18" si="5">E7+G6</f>
        <v>47.219336519149522</v>
      </c>
      <c r="H7" s="9">
        <f t="shared" ref="H7:H18" si="6">I7/D7</f>
        <v>0</v>
      </c>
      <c r="I7" s="47">
        <v>0</v>
      </c>
      <c r="J7" s="9">
        <f t="shared" ref="J7:J18" si="7">100*I7/I$19</f>
        <v>0</v>
      </c>
      <c r="K7" s="1">
        <f t="shared" ref="K7:K18" si="8">I7+K6</f>
        <v>-7792</v>
      </c>
      <c r="L7" s="11">
        <f t="shared" ref="L7:L18" si="9">J7+L6</f>
        <v>-1.3947585574845658</v>
      </c>
      <c r="M7" s="9">
        <f t="shared" ref="M7:M18" si="10">N7/D7</f>
        <v>0.29927007299270075</v>
      </c>
      <c r="N7" s="46">
        <v>41</v>
      </c>
      <c r="O7" s="9">
        <f t="shared" ref="O7:O18" si="11">100*N7/N$19</f>
        <v>1.0381589239001655E-3</v>
      </c>
      <c r="P7" s="1">
        <f t="shared" ref="P7:P18" si="12">N7+P6</f>
        <v>416390</v>
      </c>
      <c r="Q7" s="11">
        <f t="shared" ref="Q7:Q18" si="13">O7+Q6</f>
        <v>10.5433901054339</v>
      </c>
      <c r="R7" s="9">
        <f t="shared" ref="R7:R18" si="14">S7/D7</f>
        <v>-0.13138686131386862</v>
      </c>
      <c r="S7" s="47">
        <v>-18</v>
      </c>
      <c r="T7" s="9">
        <f t="shared" ref="T7:T18" si="15">100*S7/S$19</f>
        <v>-1.3168965138822842E-2</v>
      </c>
      <c r="U7" s="1">
        <f t="shared" ref="U7:U18" si="16">S7+U6</f>
        <v>-6392</v>
      </c>
      <c r="V7" s="11">
        <f t="shared" ref="V7:V18" si="17">T7+V6</f>
        <v>-4.6764458426308666</v>
      </c>
      <c r="W7" s="9">
        <f t="shared" si="2"/>
        <v>0.10218978102189781</v>
      </c>
      <c r="X7" s="46">
        <v>14</v>
      </c>
      <c r="Y7" s="9">
        <f t="shared" si="0"/>
        <v>1.9390581717451524E-3</v>
      </c>
      <c r="Z7" s="1">
        <f t="shared" ref="Z7:Z18" si="18">X7+Z6</f>
        <v>46537</v>
      </c>
      <c r="AA7" s="11">
        <f t="shared" ref="AA7:AA18" si="19">Y7+AA6</f>
        <v>6.4455678670360106</v>
      </c>
    </row>
    <row r="8" spans="1:27" s="48" customFormat="1">
      <c r="A8" s="66" t="s">
        <v>93</v>
      </c>
      <c r="B8" s="58">
        <f t="shared" si="1"/>
        <v>0.6957621907960081</v>
      </c>
      <c r="C8" s="9"/>
      <c r="D8" s="46">
        <v>5874</v>
      </c>
      <c r="E8" s="9">
        <f t="shared" si="3"/>
        <v>8.1362975275296066</v>
      </c>
      <c r="F8" s="1">
        <f t="shared" si="4"/>
        <v>39964</v>
      </c>
      <c r="G8" s="11">
        <f t="shared" si="5"/>
        <v>55.355634046679128</v>
      </c>
      <c r="H8" s="9">
        <f t="shared" si="6"/>
        <v>5.0086823289070477</v>
      </c>
      <c r="I8" s="46">
        <v>29421</v>
      </c>
      <c r="J8" s="9">
        <f t="shared" si="7"/>
        <v>5.2663233469909407</v>
      </c>
      <c r="K8" s="1">
        <f t="shared" si="8"/>
        <v>21629</v>
      </c>
      <c r="L8" s="11">
        <f t="shared" si="9"/>
        <v>3.8715647895063752</v>
      </c>
      <c r="M8" s="9">
        <f t="shared" si="10"/>
        <v>39.845250255362615</v>
      </c>
      <c r="N8" s="46">
        <v>234051</v>
      </c>
      <c r="O8" s="9">
        <f t="shared" si="11"/>
        <v>5.9263935194575037</v>
      </c>
      <c r="P8" s="1">
        <f t="shared" si="12"/>
        <v>650441</v>
      </c>
      <c r="Q8" s="11">
        <f t="shared" si="13"/>
        <v>16.469783624891406</v>
      </c>
      <c r="R8" s="9">
        <f t="shared" si="14"/>
        <v>2.0277494041538984</v>
      </c>
      <c r="S8" s="46">
        <v>11911</v>
      </c>
      <c r="T8" s="9">
        <f t="shared" si="15"/>
        <v>8.7141968760288258</v>
      </c>
      <c r="U8" s="1">
        <f t="shared" si="16"/>
        <v>5519</v>
      </c>
      <c r="V8" s="11">
        <f t="shared" si="17"/>
        <v>4.0377510333979592</v>
      </c>
      <c r="W8" s="9">
        <f t="shared" si="2"/>
        <v>13.340483486550902</v>
      </c>
      <c r="X8" s="46">
        <v>78362</v>
      </c>
      <c r="Y8" s="9">
        <f t="shared" si="0"/>
        <v>10.853462603878116</v>
      </c>
      <c r="Z8" s="1">
        <f t="shared" si="18"/>
        <v>124899</v>
      </c>
      <c r="AA8" s="11">
        <f t="shared" si="19"/>
        <v>17.299030470914126</v>
      </c>
    </row>
    <row r="9" spans="1:27">
      <c r="A9" s="67" t="s">
        <v>99</v>
      </c>
      <c r="B9" s="58">
        <f t="shared" si="1"/>
        <v>1.1268837601433239</v>
      </c>
      <c r="C9" s="9"/>
      <c r="D9" s="46">
        <v>5880</v>
      </c>
      <c r="E9" s="9">
        <f t="shared" si="3"/>
        <v>8.1446083523789738</v>
      </c>
      <c r="F9" s="1">
        <f t="shared" si="4"/>
        <v>45844</v>
      </c>
      <c r="G9" s="11">
        <f t="shared" si="5"/>
        <v>63.500242399058102</v>
      </c>
      <c r="H9" s="9">
        <f t="shared" si="6"/>
        <v>10.911224489795918</v>
      </c>
      <c r="I9" s="46">
        <v>64158</v>
      </c>
      <c r="J9" s="9">
        <f t="shared" si="7"/>
        <v>11.484204251937214</v>
      </c>
      <c r="K9" s="1">
        <f t="shared" si="8"/>
        <v>85787</v>
      </c>
      <c r="L9" s="11">
        <f t="shared" si="9"/>
        <v>15.35576904144359</v>
      </c>
      <c r="M9" s="9">
        <f t="shared" si="10"/>
        <v>48.05</v>
      </c>
      <c r="N9" s="46">
        <v>282534</v>
      </c>
      <c r="O9" s="9">
        <f t="shared" si="11"/>
        <v>7.1540291074441313</v>
      </c>
      <c r="P9" s="1">
        <f t="shared" si="12"/>
        <v>932975</v>
      </c>
      <c r="Q9" s="11">
        <f t="shared" si="13"/>
        <v>23.623812732335537</v>
      </c>
      <c r="R9" s="9">
        <f t="shared" si="14"/>
        <v>-4.8299319727891157E-2</v>
      </c>
      <c r="S9" s="47">
        <v>-284</v>
      </c>
      <c r="T9" s="9">
        <f t="shared" si="15"/>
        <v>-0.20777700552364928</v>
      </c>
      <c r="U9" s="1">
        <f t="shared" si="16"/>
        <v>5235</v>
      </c>
      <c r="V9" s="11">
        <f t="shared" si="17"/>
        <v>3.82997402787431</v>
      </c>
      <c r="W9" s="9">
        <f t="shared" si="2"/>
        <v>12.404761904761905</v>
      </c>
      <c r="X9" s="46">
        <v>72940</v>
      </c>
      <c r="Y9" s="9">
        <f t="shared" si="0"/>
        <v>10.102493074792244</v>
      </c>
      <c r="Z9" s="1">
        <f t="shared" si="18"/>
        <v>197839</v>
      </c>
      <c r="AA9" s="11">
        <f t="shared" si="19"/>
        <v>27.401523545706368</v>
      </c>
    </row>
    <row r="10" spans="1:27">
      <c r="A10" s="66" t="s">
        <v>94</v>
      </c>
      <c r="B10" s="58">
        <f t="shared" si="1"/>
        <v>1.3566979794034821</v>
      </c>
      <c r="C10" s="9"/>
      <c r="D10" s="46">
        <v>4778</v>
      </c>
      <c r="E10" s="9">
        <f t="shared" si="3"/>
        <v>6.6181868550453631</v>
      </c>
      <c r="F10" s="1">
        <f t="shared" si="4"/>
        <v>50622</v>
      </c>
      <c r="G10" s="11">
        <f t="shared" si="5"/>
        <v>70.118429254103461</v>
      </c>
      <c r="H10" s="9">
        <f t="shared" si="6"/>
        <v>13.813729593972374</v>
      </c>
      <c r="I10" s="46">
        <v>66002</v>
      </c>
      <c r="J10" s="9">
        <f t="shared" si="7"/>
        <v>11.814278017337823</v>
      </c>
      <c r="K10" s="1">
        <f t="shared" si="8"/>
        <v>151789</v>
      </c>
      <c r="L10" s="11">
        <f t="shared" si="9"/>
        <v>27.170047058781414</v>
      </c>
      <c r="M10" s="9">
        <f t="shared" si="10"/>
        <v>71.844704897446633</v>
      </c>
      <c r="N10" s="46">
        <v>343274</v>
      </c>
      <c r="O10" s="9">
        <f t="shared" si="11"/>
        <v>8.6920235717781811</v>
      </c>
      <c r="P10" s="1">
        <f t="shared" si="12"/>
        <v>1276249</v>
      </c>
      <c r="Q10" s="11">
        <f t="shared" si="13"/>
        <v>32.315836304113716</v>
      </c>
      <c r="R10" s="9">
        <f t="shared" si="14"/>
        <v>1.2151527835914608</v>
      </c>
      <c r="S10" s="46">
        <v>5806</v>
      </c>
      <c r="T10" s="9">
        <f t="shared" si="15"/>
        <v>4.2477228664447448</v>
      </c>
      <c r="U10" s="1">
        <f t="shared" si="16"/>
        <v>11041</v>
      </c>
      <c r="V10" s="11">
        <f t="shared" si="17"/>
        <v>8.0776968943190539</v>
      </c>
      <c r="W10" s="9">
        <f t="shared" si="2"/>
        <v>15.583926329007953</v>
      </c>
      <c r="X10" s="46">
        <v>74460</v>
      </c>
      <c r="Y10" s="9">
        <f t="shared" si="0"/>
        <v>10.313019390581717</v>
      </c>
      <c r="Z10" s="1">
        <f t="shared" si="18"/>
        <v>272299</v>
      </c>
      <c r="AA10" s="11">
        <f t="shared" si="19"/>
        <v>37.714542936288083</v>
      </c>
    </row>
    <row r="11" spans="1:27">
      <c r="A11" s="66" t="s">
        <v>89</v>
      </c>
      <c r="B11" s="58">
        <f t="shared" si="1"/>
        <v>1.7167083876881852</v>
      </c>
      <c r="C11" s="9"/>
      <c r="D11" s="46">
        <v>6297</v>
      </c>
      <c r="E11" s="9">
        <f t="shared" si="3"/>
        <v>8.7222106794099314</v>
      </c>
      <c r="F11" s="1">
        <f t="shared" si="4"/>
        <v>56919</v>
      </c>
      <c r="G11" s="11">
        <f t="shared" si="5"/>
        <v>78.840639933513387</v>
      </c>
      <c r="H11" s="9">
        <f t="shared" si="6"/>
        <v>15.464824519612513</v>
      </c>
      <c r="I11" s="46">
        <v>97382</v>
      </c>
      <c r="J11" s="9">
        <f t="shared" si="7"/>
        <v>17.431259990369867</v>
      </c>
      <c r="K11" s="1">
        <f t="shared" si="8"/>
        <v>249171</v>
      </c>
      <c r="L11" s="11">
        <f t="shared" si="9"/>
        <v>44.601307049151281</v>
      </c>
      <c r="M11" s="9">
        <f t="shared" si="10"/>
        <v>96.350166746069561</v>
      </c>
      <c r="N11" s="46">
        <v>606717</v>
      </c>
      <c r="O11" s="9">
        <f t="shared" si="11"/>
        <v>15.362650434925287</v>
      </c>
      <c r="P11" s="1">
        <f t="shared" si="12"/>
        <v>1882966</v>
      </c>
      <c r="Q11" s="11">
        <f t="shared" si="13"/>
        <v>47.678486739039002</v>
      </c>
      <c r="R11" s="9">
        <f t="shared" si="14"/>
        <v>2.9521994600603461</v>
      </c>
      <c r="S11" s="46">
        <v>18590</v>
      </c>
      <c r="T11" s="9">
        <f t="shared" si="15"/>
        <v>13.600614551706478</v>
      </c>
      <c r="U11" s="1">
        <f t="shared" si="16"/>
        <v>29631</v>
      </c>
      <c r="V11" s="11">
        <f t="shared" si="17"/>
        <v>21.678311446025532</v>
      </c>
      <c r="W11" s="9">
        <f t="shared" si="2"/>
        <v>18.110052405907574</v>
      </c>
      <c r="X11" s="46">
        <v>114039</v>
      </c>
      <c r="Y11" s="9">
        <f t="shared" si="0"/>
        <v>15.794875346260389</v>
      </c>
      <c r="Z11" s="1">
        <f t="shared" si="18"/>
        <v>386338</v>
      </c>
      <c r="AA11" s="11">
        <f t="shared" si="19"/>
        <v>53.509418282548474</v>
      </c>
    </row>
    <row r="12" spans="1:27">
      <c r="A12" s="66" t="s">
        <v>95</v>
      </c>
      <c r="B12" s="58">
        <f t="shared" si="1"/>
        <v>2.2149478140281733</v>
      </c>
      <c r="C12" s="9"/>
      <c r="D12" s="46">
        <v>3493</v>
      </c>
      <c r="E12" s="9">
        <f t="shared" si="3"/>
        <v>4.838285199806081</v>
      </c>
      <c r="F12" s="1">
        <f t="shared" si="4"/>
        <v>60412</v>
      </c>
      <c r="G12" s="11">
        <f t="shared" si="5"/>
        <v>83.678925133319467</v>
      </c>
      <c r="H12" s="9">
        <f t="shared" si="6"/>
        <v>17.375894646435729</v>
      </c>
      <c r="I12" s="46">
        <v>60694</v>
      </c>
      <c r="J12" s="9">
        <f t="shared" si="7"/>
        <v>10.864152449687916</v>
      </c>
      <c r="K12" s="1">
        <f t="shared" si="8"/>
        <v>309865</v>
      </c>
      <c r="L12" s="11">
        <f t="shared" si="9"/>
        <v>55.465459498839195</v>
      </c>
      <c r="M12" s="9">
        <f t="shared" si="10"/>
        <v>111.78929287145721</v>
      </c>
      <c r="N12" s="46">
        <v>390480</v>
      </c>
      <c r="O12" s="9">
        <f t="shared" si="11"/>
        <v>9.8873243074277237</v>
      </c>
      <c r="P12" s="1">
        <f t="shared" si="12"/>
        <v>2273446</v>
      </c>
      <c r="Q12" s="11">
        <f t="shared" si="13"/>
        <v>57.565811046466727</v>
      </c>
      <c r="R12" s="9">
        <f t="shared" si="14"/>
        <v>4.3378184941311195</v>
      </c>
      <c r="S12" s="46">
        <v>15152</v>
      </c>
      <c r="T12" s="9">
        <f t="shared" si="15"/>
        <v>11.085342210191316</v>
      </c>
      <c r="U12" s="1">
        <f t="shared" si="16"/>
        <v>44783</v>
      </c>
      <c r="V12" s="11">
        <f t="shared" si="17"/>
        <v>32.763653656216846</v>
      </c>
      <c r="W12" s="9">
        <f t="shared" si="2"/>
        <v>19.935299169768108</v>
      </c>
      <c r="X12" s="46">
        <v>69634</v>
      </c>
      <c r="Y12" s="9">
        <f t="shared" si="0"/>
        <v>9.6445983379501392</v>
      </c>
      <c r="Z12" s="1">
        <f t="shared" si="18"/>
        <v>455972</v>
      </c>
      <c r="AA12" s="11">
        <f t="shared" si="19"/>
        <v>63.154016620498609</v>
      </c>
    </row>
    <row r="13" spans="1:27">
      <c r="A13" s="66" t="s">
        <v>96</v>
      </c>
      <c r="B13" s="58">
        <f t="shared" si="1"/>
        <v>2.7336771341744175</v>
      </c>
      <c r="C13" s="9"/>
      <c r="D13" s="46">
        <v>2319</v>
      </c>
      <c r="E13" s="9">
        <f t="shared" si="3"/>
        <v>3.2121338042800747</v>
      </c>
      <c r="F13" s="1">
        <f t="shared" si="4"/>
        <v>62731</v>
      </c>
      <c r="G13" s="11">
        <f t="shared" si="5"/>
        <v>86.891058937599539</v>
      </c>
      <c r="H13" s="9">
        <f t="shared" si="6"/>
        <v>12.80077619663648</v>
      </c>
      <c r="I13" s="46">
        <v>29685</v>
      </c>
      <c r="J13" s="9">
        <f t="shared" si="7"/>
        <v>5.313579027069987</v>
      </c>
      <c r="K13" s="1">
        <f t="shared" si="8"/>
        <v>339550</v>
      </c>
      <c r="L13" s="11">
        <f t="shared" si="9"/>
        <v>60.779038525909179</v>
      </c>
      <c r="M13" s="9">
        <f t="shared" si="10"/>
        <v>76.220784821043551</v>
      </c>
      <c r="N13" s="46">
        <v>176756</v>
      </c>
      <c r="O13" s="9">
        <f t="shared" si="11"/>
        <v>4.4756297256804309</v>
      </c>
      <c r="P13" s="1">
        <f t="shared" si="12"/>
        <v>2450202</v>
      </c>
      <c r="Q13" s="11">
        <f t="shared" si="13"/>
        <v>62.041440772147155</v>
      </c>
      <c r="R13" s="9">
        <f t="shared" si="14"/>
        <v>3.7434238896075893</v>
      </c>
      <c r="S13" s="46">
        <v>8681</v>
      </c>
      <c r="T13" s="9">
        <f t="shared" si="15"/>
        <v>6.3510992427845041</v>
      </c>
      <c r="U13" s="1">
        <f t="shared" si="16"/>
        <v>53464</v>
      </c>
      <c r="V13" s="11">
        <f t="shared" si="17"/>
        <v>39.114752899001353</v>
      </c>
      <c r="W13" s="9">
        <f t="shared" si="2"/>
        <v>14.720137990513152</v>
      </c>
      <c r="X13" s="46">
        <v>34136</v>
      </c>
      <c r="Y13" s="9">
        <f t="shared" si="0"/>
        <v>4.7279778393351801</v>
      </c>
      <c r="Z13" s="1">
        <f t="shared" si="18"/>
        <v>490108</v>
      </c>
      <c r="AA13" s="11">
        <f t="shared" si="19"/>
        <v>67.881994459833791</v>
      </c>
    </row>
    <row r="14" spans="1:27">
      <c r="A14" s="66" t="s">
        <v>97</v>
      </c>
      <c r="B14" s="58">
        <f t="shared" si="1"/>
        <v>3.2655869882532844</v>
      </c>
      <c r="C14" s="9"/>
      <c r="D14" s="46">
        <v>1528</v>
      </c>
      <c r="E14" s="9">
        <f t="shared" si="3"/>
        <v>2.1164900616386175</v>
      </c>
      <c r="F14" s="1">
        <f t="shared" si="4"/>
        <v>64259</v>
      </c>
      <c r="G14" s="11">
        <f t="shared" si="5"/>
        <v>89.007548999238153</v>
      </c>
      <c r="H14" s="9">
        <f t="shared" si="6"/>
        <v>30.747382198952881</v>
      </c>
      <c r="I14" s="46">
        <v>46982</v>
      </c>
      <c r="J14" s="9">
        <f t="shared" si="7"/>
        <v>8.4097210661883821</v>
      </c>
      <c r="K14" s="1">
        <f t="shared" si="8"/>
        <v>386532</v>
      </c>
      <c r="L14" s="11">
        <f t="shared" si="9"/>
        <v>69.188759592097568</v>
      </c>
      <c r="M14" s="8">
        <f t="shared" si="10"/>
        <v>240.20157068062827</v>
      </c>
      <c r="N14" s="46">
        <v>367028</v>
      </c>
      <c r="O14" s="9">
        <f t="shared" si="11"/>
        <v>9.2934974029568291</v>
      </c>
      <c r="P14" s="1">
        <f t="shared" si="12"/>
        <v>2817230</v>
      </c>
      <c r="Q14" s="11">
        <f t="shared" si="13"/>
        <v>71.334938175103986</v>
      </c>
      <c r="R14" s="9">
        <f t="shared" si="14"/>
        <v>10.878926701570681</v>
      </c>
      <c r="S14" s="46">
        <v>16623</v>
      </c>
      <c r="T14" s="9">
        <f t="shared" si="15"/>
        <v>12.161539305702894</v>
      </c>
      <c r="U14" s="1">
        <f t="shared" si="16"/>
        <v>70087</v>
      </c>
      <c r="V14" s="11">
        <f t="shared" si="17"/>
        <v>51.276292204704248</v>
      </c>
      <c r="W14" s="9">
        <f t="shared" si="2"/>
        <v>37.6315445026178</v>
      </c>
      <c r="X14" s="46">
        <v>57501</v>
      </c>
      <c r="Y14" s="9">
        <f t="shared" si="0"/>
        <v>7.9641274238227151</v>
      </c>
      <c r="Z14" s="1">
        <f t="shared" si="18"/>
        <v>547609</v>
      </c>
      <c r="AA14" s="11">
        <f t="shared" si="19"/>
        <v>75.846121883656508</v>
      </c>
    </row>
    <row r="15" spans="1:27">
      <c r="A15" s="66" t="s">
        <v>90</v>
      </c>
      <c r="B15" s="58">
        <f t="shared" si="1"/>
        <v>3.7317642482007392</v>
      </c>
      <c r="C15" s="9"/>
      <c r="D15" s="46">
        <v>1145</v>
      </c>
      <c r="E15" s="9">
        <f>100*D15/D$19</f>
        <v>1.5859824087540688</v>
      </c>
      <c r="F15" s="1">
        <f t="shared" ref="F15:G17" si="20">D15+F14</f>
        <v>65404</v>
      </c>
      <c r="G15" s="11">
        <f t="shared" si="20"/>
        <v>90.593531407992216</v>
      </c>
      <c r="H15" s="9">
        <f>I15/D15</f>
        <v>16.755458515283841</v>
      </c>
      <c r="I15" s="46">
        <v>19185</v>
      </c>
      <c r="J15" s="9">
        <f>100*I15/I$19</f>
        <v>3.4340917511988445</v>
      </c>
      <c r="K15" s="1">
        <f t="shared" ref="K15:L17" si="21">I15+K14</f>
        <v>405717</v>
      </c>
      <c r="L15" s="11">
        <f t="shared" si="21"/>
        <v>72.622851343296418</v>
      </c>
      <c r="M15" s="8">
        <f>N15/D15</f>
        <v>161.01048034934499</v>
      </c>
      <c r="N15" s="46">
        <v>184357</v>
      </c>
      <c r="O15" s="9">
        <f>100*N15/N$19</f>
        <v>4.6680942617917758</v>
      </c>
      <c r="P15" s="1">
        <f t="shared" ref="P15:Q17" si="22">N15+P14</f>
        <v>3001587</v>
      </c>
      <c r="Q15" s="11">
        <f t="shared" si="22"/>
        <v>76.003032436895765</v>
      </c>
      <c r="R15" s="9">
        <f>S15/D15</f>
        <v>5.91353711790393</v>
      </c>
      <c r="S15" s="46">
        <v>6771</v>
      </c>
      <c r="T15" s="9">
        <f>100*S15/S$19</f>
        <v>4.9537257197205253</v>
      </c>
      <c r="U15" s="1">
        <f t="shared" ref="U15:V17" si="23">S15+U14</f>
        <v>76858</v>
      </c>
      <c r="V15" s="11">
        <f t="shared" si="23"/>
        <v>56.230017924424772</v>
      </c>
      <c r="W15" s="9">
        <f>X15/D15</f>
        <v>22.94235807860262</v>
      </c>
      <c r="X15" s="46">
        <v>26269</v>
      </c>
      <c r="Y15" s="9">
        <f t="shared" si="0"/>
        <v>3.6383656509695292</v>
      </c>
      <c r="Z15" s="1">
        <f t="shared" ref="Z15:AA17" si="24">X15+Z14</f>
        <v>573878</v>
      </c>
      <c r="AA15" s="11">
        <f t="shared" si="24"/>
        <v>79.484487534626041</v>
      </c>
    </row>
    <row r="16" spans="1:27">
      <c r="A16" s="66" t="s">
        <v>98</v>
      </c>
      <c r="B16" s="58">
        <f t="shared" si="1"/>
        <v>4.541898663697105</v>
      </c>
      <c r="C16" s="9"/>
      <c r="D16" s="46">
        <v>1470</v>
      </c>
      <c r="E16" s="9">
        <f>100*D16/D$19</f>
        <v>2.0361520880947435</v>
      </c>
      <c r="F16" s="1">
        <f t="shared" si="20"/>
        <v>66874</v>
      </c>
      <c r="G16" s="11">
        <f t="shared" si="20"/>
        <v>92.629683496086955</v>
      </c>
      <c r="H16" s="9">
        <f>I16/D16</f>
        <v>22.196598639455782</v>
      </c>
      <c r="I16" s="46">
        <v>32629</v>
      </c>
      <c r="J16" s="9">
        <f>100*I16/I$19</f>
        <v>5.840551459466619</v>
      </c>
      <c r="K16" s="1">
        <f t="shared" si="21"/>
        <v>438346</v>
      </c>
      <c r="L16" s="11">
        <f t="shared" si="21"/>
        <v>78.463402802763042</v>
      </c>
      <c r="M16" s="8">
        <f>N16/D16</f>
        <v>181.82380952380953</v>
      </c>
      <c r="N16" s="46">
        <v>267281</v>
      </c>
      <c r="O16" s="9">
        <f>100*N16/N$19</f>
        <v>6.7678086668039059</v>
      </c>
      <c r="P16" s="1">
        <f t="shared" si="22"/>
        <v>3268868</v>
      </c>
      <c r="Q16" s="11">
        <f t="shared" si="22"/>
        <v>82.770841103699667</v>
      </c>
      <c r="R16" s="9">
        <f>S16/D16</f>
        <v>9.3047619047619055</v>
      </c>
      <c r="S16" s="46">
        <v>13678</v>
      </c>
      <c r="T16" s="9">
        <f>100*S16/S$19</f>
        <v>10.006950287156601</v>
      </c>
      <c r="U16" s="1">
        <f t="shared" si="23"/>
        <v>90536</v>
      </c>
      <c r="V16" s="11">
        <f t="shared" si="23"/>
        <v>66.23696821158137</v>
      </c>
      <c r="W16" s="9">
        <f>X16/D16</f>
        <v>25.689795918367349</v>
      </c>
      <c r="X16" s="46">
        <v>37764</v>
      </c>
      <c r="Y16" s="9">
        <f t="shared" si="0"/>
        <v>5.2304709141274239</v>
      </c>
      <c r="Z16" s="1">
        <f t="shared" si="24"/>
        <v>611642</v>
      </c>
      <c r="AA16" s="11">
        <f t="shared" si="24"/>
        <v>84.714958448753464</v>
      </c>
    </row>
    <row r="17" spans="1:27">
      <c r="A17" s="66" t="s">
        <v>87</v>
      </c>
      <c r="B17" s="58">
        <f t="shared" si="1"/>
        <v>6.432925065097888</v>
      </c>
      <c r="C17" s="9"/>
      <c r="D17" s="46">
        <v>2906</v>
      </c>
      <c r="E17" s="9">
        <f>100*D17/D$19</f>
        <v>4.0252095020430776</v>
      </c>
      <c r="F17" s="1">
        <f t="shared" si="20"/>
        <v>69780</v>
      </c>
      <c r="G17" s="11">
        <f t="shared" si="20"/>
        <v>96.654892998130038</v>
      </c>
      <c r="H17" s="9">
        <f>I17/D17</f>
        <v>22.953544390915347</v>
      </c>
      <c r="I17" s="46">
        <v>66703</v>
      </c>
      <c r="J17" s="9">
        <f>100*I17/I$19</f>
        <v>11.939756167850744</v>
      </c>
      <c r="K17" s="1">
        <f t="shared" si="21"/>
        <v>505049</v>
      </c>
      <c r="L17" s="11">
        <f t="shared" si="21"/>
        <v>90.403158970613788</v>
      </c>
      <c r="M17" s="8">
        <f>N17/D17</f>
        <v>159.03131452167929</v>
      </c>
      <c r="N17" s="46">
        <v>462145</v>
      </c>
      <c r="O17" s="9">
        <f>100*N17/N$19</f>
        <v>11.701950143557122</v>
      </c>
      <c r="P17" s="1">
        <f t="shared" si="22"/>
        <v>3731013</v>
      </c>
      <c r="Q17" s="11">
        <f t="shared" si="22"/>
        <v>94.472791247256794</v>
      </c>
      <c r="R17" s="9">
        <f>S17/D17</f>
        <v>10.351686166551961</v>
      </c>
      <c r="S17" s="46">
        <v>30082</v>
      </c>
      <c r="T17" s="9">
        <f>100*S17/S$19</f>
        <v>22.008267183670483</v>
      </c>
      <c r="U17" s="1">
        <f t="shared" si="23"/>
        <v>120618</v>
      </c>
      <c r="V17" s="11">
        <f t="shared" si="23"/>
        <v>88.245235395251854</v>
      </c>
      <c r="W17" s="9">
        <f>X17/D17</f>
        <v>25.205781142463866</v>
      </c>
      <c r="X17" s="46">
        <v>73248</v>
      </c>
      <c r="Y17" s="9">
        <f t="shared" si="0"/>
        <v>10.145152354570637</v>
      </c>
      <c r="Z17" s="1">
        <f t="shared" si="24"/>
        <v>684890</v>
      </c>
      <c r="AA17" s="11">
        <f t="shared" si="24"/>
        <v>94.860110803324105</v>
      </c>
    </row>
    <row r="18" spans="1:27" ht="13.5" thickBot="1">
      <c r="A18" s="69" t="s">
        <v>100</v>
      </c>
      <c r="B18" s="58">
        <f t="shared" si="1"/>
        <v>20.486816965991594</v>
      </c>
      <c r="C18" s="9"/>
      <c r="D18" s="46">
        <v>2415</v>
      </c>
      <c r="E18" s="9">
        <f t="shared" si="3"/>
        <v>3.3451070018699354</v>
      </c>
      <c r="F18" s="1">
        <f t="shared" si="4"/>
        <v>72195</v>
      </c>
      <c r="G18" s="11">
        <f t="shared" si="5"/>
        <v>99.999999999999972</v>
      </c>
      <c r="H18" s="9">
        <f t="shared" si="6"/>
        <v>22.20041407867495</v>
      </c>
      <c r="I18" s="46">
        <v>53614</v>
      </c>
      <c r="J18" s="9">
        <f t="shared" si="7"/>
        <v>9.5968410293862316</v>
      </c>
      <c r="K18" s="1">
        <f t="shared" si="8"/>
        <v>558663</v>
      </c>
      <c r="L18" s="11">
        <f t="shared" si="9"/>
        <v>100.00000000000001</v>
      </c>
      <c r="M18" s="8">
        <f t="shared" si="10"/>
        <v>90.387577639751555</v>
      </c>
      <c r="N18" s="46">
        <v>218286</v>
      </c>
      <c r="O18" s="9">
        <f t="shared" si="11"/>
        <v>5.5272087527432081</v>
      </c>
      <c r="P18" s="1">
        <f t="shared" si="12"/>
        <v>3949299</v>
      </c>
      <c r="Q18" s="11">
        <f t="shared" si="13"/>
        <v>100</v>
      </c>
      <c r="R18" s="9">
        <f t="shared" si="14"/>
        <v>6.6530020703933745</v>
      </c>
      <c r="S18" s="46">
        <v>16067</v>
      </c>
      <c r="T18" s="9">
        <f t="shared" si="15"/>
        <v>11.754764604748143</v>
      </c>
      <c r="U18" s="1">
        <f t="shared" si="16"/>
        <v>136685</v>
      </c>
      <c r="V18" s="11">
        <f t="shared" si="17"/>
        <v>100</v>
      </c>
      <c r="W18" s="9">
        <f t="shared" si="2"/>
        <v>15.366459627329192</v>
      </c>
      <c r="X18" s="46">
        <v>37110</v>
      </c>
      <c r="Y18" s="9">
        <f t="shared" si="0"/>
        <v>5.1398891966759006</v>
      </c>
      <c r="Z18" s="1">
        <f t="shared" si="18"/>
        <v>722000</v>
      </c>
      <c r="AA18" s="11">
        <f t="shared" si="19"/>
        <v>100</v>
      </c>
    </row>
    <row r="19" spans="1:27" ht="13.5" thickBot="1">
      <c r="A19" s="6" t="s">
        <v>1</v>
      </c>
      <c r="B19" s="30">
        <f t="shared" si="1"/>
        <v>1.8977871837378046</v>
      </c>
      <c r="C19" s="12"/>
      <c r="D19" s="28">
        <f>SUM(D4:D18)</f>
        <v>72195</v>
      </c>
      <c r="E19" s="12">
        <f>SUM(E4:E18)</f>
        <v>99.999999999999972</v>
      </c>
      <c r="F19" s="4"/>
      <c r="G19" s="23"/>
      <c r="H19" s="22">
        <f>I19/D19</f>
        <v>7.7382505713692087</v>
      </c>
      <c r="I19" s="28">
        <f>SUM(I4:I18)</f>
        <v>558663</v>
      </c>
      <c r="J19" s="12">
        <f>SUM(J4:J18)</f>
        <v>100.00000000000001</v>
      </c>
      <c r="K19" s="21"/>
      <c r="L19" s="23"/>
      <c r="M19" s="22">
        <f>N19/D19</f>
        <v>54.703220444629132</v>
      </c>
      <c r="N19" s="28">
        <f>SUM(N4:N18)</f>
        <v>3949299</v>
      </c>
      <c r="O19" s="12">
        <f>SUM(O4:O18)</f>
        <v>100</v>
      </c>
      <c r="P19" s="4"/>
      <c r="Q19" s="5"/>
      <c r="R19" s="27">
        <f>S19/D19</f>
        <v>1.8932751575593878</v>
      </c>
      <c r="S19" s="28">
        <f>SUM(S4:S18)</f>
        <v>136685</v>
      </c>
      <c r="T19" s="12">
        <f>SUM(T4:T18)</f>
        <v>100</v>
      </c>
      <c r="U19" s="4"/>
      <c r="V19" s="5"/>
      <c r="W19" s="22">
        <f t="shared" si="2"/>
        <v>10.000692568737447</v>
      </c>
      <c r="X19" s="28">
        <f>SUM(X4:X18)</f>
        <v>722000</v>
      </c>
      <c r="Y19" s="12">
        <f>SUM(Y4:Y18)</f>
        <v>100</v>
      </c>
      <c r="Z19" s="21"/>
      <c r="AA19" s="23"/>
    </row>
    <row r="20" spans="1:27" ht="13.5" thickBot="1"/>
    <row r="21" spans="1:27" ht="13.5" thickBot="1">
      <c r="A21" s="6" t="s">
        <v>0</v>
      </c>
      <c r="B21" s="5" t="s">
        <v>2</v>
      </c>
      <c r="C21" s="2" t="s">
        <v>42</v>
      </c>
      <c r="D21" s="29" t="s">
        <v>24</v>
      </c>
      <c r="E21" s="2" t="s">
        <v>25</v>
      </c>
      <c r="F21" s="2" t="s">
        <v>26</v>
      </c>
      <c r="G21" s="3" t="s">
        <v>27</v>
      </c>
      <c r="H21" s="2" t="s">
        <v>102</v>
      </c>
      <c r="I21" s="29" t="s">
        <v>103</v>
      </c>
      <c r="J21" s="2" t="s">
        <v>104</v>
      </c>
      <c r="K21" s="2" t="s">
        <v>105</v>
      </c>
      <c r="L21" s="3" t="s">
        <v>106</v>
      </c>
      <c r="M21" s="2" t="s">
        <v>110</v>
      </c>
      <c r="N21" s="39" t="s">
        <v>111</v>
      </c>
      <c r="O21" s="2" t="s">
        <v>112</v>
      </c>
      <c r="P21" s="2" t="s">
        <v>113</v>
      </c>
      <c r="Q21" s="3" t="s">
        <v>114</v>
      </c>
      <c r="R21" s="2" t="s">
        <v>115</v>
      </c>
      <c r="S21" s="39" t="s">
        <v>116</v>
      </c>
      <c r="T21" s="2" t="s">
        <v>117</v>
      </c>
      <c r="U21" s="2" t="s">
        <v>118</v>
      </c>
      <c r="V21" s="3" t="s">
        <v>119</v>
      </c>
    </row>
    <row r="22" spans="1:27">
      <c r="A22" s="54" t="str">
        <f t="shared" ref="A22:B32" si="25">A4</f>
        <v>ON=0</v>
      </c>
      <c r="B22" s="62" t="str">
        <f t="shared" si="25"/>
        <v>x</v>
      </c>
      <c r="C22" s="8">
        <f t="shared" ref="C22:C37" si="26">D22/D4</f>
        <v>3.0694988875940248</v>
      </c>
      <c r="D22" s="46">
        <v>86919</v>
      </c>
      <c r="E22" s="9">
        <f>100*D22/D$37</f>
        <v>6.2829802429369872</v>
      </c>
      <c r="F22" s="1">
        <f>D22</f>
        <v>86919</v>
      </c>
      <c r="G22" s="11">
        <f>E22</f>
        <v>6.2829802429369872</v>
      </c>
      <c r="H22" s="9">
        <f t="shared" ref="H22:H37" si="27">I22/D4</f>
        <v>11.842497439700534</v>
      </c>
      <c r="I22" s="46">
        <v>335344</v>
      </c>
      <c r="J22" s="9">
        <f>100*I22/I$37</f>
        <v>10.587502450781519</v>
      </c>
      <c r="K22" s="1">
        <f>I22</f>
        <v>335344</v>
      </c>
      <c r="L22" s="11">
        <f>J22</f>
        <v>10.587502450781519</v>
      </c>
      <c r="M22" s="9">
        <f t="shared" ref="M22:M37" si="28">N22/D4</f>
        <v>6.8555991100752198</v>
      </c>
      <c r="N22" s="46">
        <v>194130</v>
      </c>
      <c r="O22" s="9">
        <f>100*N22/N$37</f>
        <v>10.990883675426687</v>
      </c>
      <c r="P22" s="1">
        <f>N22</f>
        <v>194130</v>
      </c>
      <c r="Q22" s="11">
        <f>O22</f>
        <v>10.990883675426687</v>
      </c>
      <c r="R22" s="9">
        <f t="shared" ref="R22:R37" si="29">S22/D4</f>
        <v>7.4512130522301092</v>
      </c>
      <c r="S22" s="46">
        <v>210996</v>
      </c>
      <c r="T22" s="9">
        <f>100*S22/S$37</f>
        <v>8.1871517484362624</v>
      </c>
      <c r="U22" s="1">
        <f>S22</f>
        <v>210996</v>
      </c>
      <c r="V22" s="11">
        <f>T22</f>
        <v>8.1871517484362624</v>
      </c>
    </row>
    <row r="23" spans="1:27" ht="13.5" customHeight="1">
      <c r="A23" s="53" t="str">
        <f t="shared" si="25"/>
        <v xml:space="preserve"> - -2</v>
      </c>
      <c r="B23" s="11">
        <f t="shared" si="25"/>
        <v>-4.9843478260869567</v>
      </c>
      <c r="C23" s="9">
        <f t="shared" si="26"/>
        <v>11.964740450538688</v>
      </c>
      <c r="D23" s="46">
        <v>24432</v>
      </c>
      <c r="E23" s="9">
        <f>100*D23/D$37</f>
        <v>1.7660784557511762</v>
      </c>
      <c r="F23" s="1">
        <f t="shared" ref="F23:G25" si="30">D23+F22</f>
        <v>111351</v>
      </c>
      <c r="G23" s="11">
        <f t="shared" si="30"/>
        <v>8.0490586986881638</v>
      </c>
      <c r="H23" s="9">
        <f t="shared" si="27"/>
        <v>47.017629774730658</v>
      </c>
      <c r="I23" s="46">
        <v>96010</v>
      </c>
      <c r="J23" s="9">
        <f>100*I23/I$37</f>
        <v>3.0312339278458347</v>
      </c>
      <c r="K23" s="1">
        <f t="shared" ref="K23:L25" si="31">I23+K22</f>
        <v>431354</v>
      </c>
      <c r="L23" s="11">
        <f t="shared" si="31"/>
        <v>13.618736378627354</v>
      </c>
      <c r="M23" s="9">
        <f t="shared" si="28"/>
        <v>20.581782566111656</v>
      </c>
      <c r="N23" s="46">
        <v>42028</v>
      </c>
      <c r="O23" s="9">
        <f>100*N23/N$37</f>
        <v>2.3794614902943017</v>
      </c>
      <c r="P23" s="1">
        <f t="shared" ref="P23:Q25" si="32">N23+P22</f>
        <v>236158</v>
      </c>
      <c r="Q23" s="11">
        <f t="shared" si="32"/>
        <v>13.370345165720989</v>
      </c>
      <c r="R23" s="9">
        <f t="shared" si="29"/>
        <v>22.988736532810968</v>
      </c>
      <c r="S23" s="46">
        <v>46943</v>
      </c>
      <c r="T23" s="9">
        <f>100*S23/S$37</f>
        <v>1.821501187353521</v>
      </c>
      <c r="U23" s="1">
        <f t="shared" ref="U23:V25" si="33">S23+U22</f>
        <v>257939</v>
      </c>
      <c r="V23" s="11">
        <f t="shared" si="33"/>
        <v>10.008652935789783</v>
      </c>
    </row>
    <row r="24" spans="1:27">
      <c r="A24" s="53" t="str">
        <f t="shared" si="25"/>
        <v xml:space="preserve"> - -0</v>
      </c>
      <c r="B24" s="11">
        <f t="shared" si="25"/>
        <v>-0.6860176639872978</v>
      </c>
      <c r="C24" s="9">
        <f t="shared" si="26"/>
        <v>16.637451307735112</v>
      </c>
      <c r="D24" s="46">
        <v>59795</v>
      </c>
      <c r="E24" s="9">
        <f>100*D24/D$37</f>
        <v>4.3223093181745895</v>
      </c>
      <c r="F24" s="1">
        <f t="shared" si="30"/>
        <v>171146</v>
      </c>
      <c r="G24" s="11">
        <f t="shared" si="30"/>
        <v>12.371368016862753</v>
      </c>
      <c r="H24" s="9">
        <f t="shared" si="27"/>
        <v>42.769894268224817</v>
      </c>
      <c r="I24" s="46">
        <v>153715</v>
      </c>
      <c r="J24" s="9">
        <f>100*I24/I$37</f>
        <v>4.8530999189545101</v>
      </c>
      <c r="K24" s="1">
        <f t="shared" si="31"/>
        <v>585069</v>
      </c>
      <c r="L24" s="11">
        <f t="shared" si="31"/>
        <v>18.471836297581863</v>
      </c>
      <c r="M24" s="9">
        <f t="shared" si="28"/>
        <v>26.5731775180857</v>
      </c>
      <c r="N24" s="46">
        <v>95504</v>
      </c>
      <c r="O24" s="9">
        <f>100*N24/N$37</f>
        <v>5.4070641041464498</v>
      </c>
      <c r="P24" s="1">
        <f t="shared" si="32"/>
        <v>331662</v>
      </c>
      <c r="Q24" s="11">
        <f t="shared" si="32"/>
        <v>18.777409269867441</v>
      </c>
      <c r="R24" s="9">
        <f t="shared" si="29"/>
        <v>34.710072342793545</v>
      </c>
      <c r="S24" s="46">
        <v>124748</v>
      </c>
      <c r="T24" s="9">
        <f>100*S24/S$37</f>
        <v>4.8405221251299881</v>
      </c>
      <c r="U24" s="1">
        <f t="shared" si="33"/>
        <v>382687</v>
      </c>
      <c r="V24" s="11">
        <f t="shared" si="33"/>
        <v>14.849175060919771</v>
      </c>
    </row>
    <row r="25" spans="1:27">
      <c r="A25" s="54">
        <f t="shared" si="25"/>
        <v>0</v>
      </c>
      <c r="B25" s="11">
        <f t="shared" si="25"/>
        <v>0</v>
      </c>
      <c r="C25" s="9">
        <f t="shared" si="26"/>
        <v>-0.72992700729927007</v>
      </c>
      <c r="D25" s="47">
        <v>-100</v>
      </c>
      <c r="E25" s="9">
        <f>100*D25/D$37</f>
        <v>-7.2285463971479046E-3</v>
      </c>
      <c r="F25" s="1">
        <f t="shared" si="30"/>
        <v>171046</v>
      </c>
      <c r="G25" s="11">
        <f t="shared" si="30"/>
        <v>12.364139470465606</v>
      </c>
      <c r="H25" s="9">
        <f t="shared" si="27"/>
        <v>2.2627737226277373</v>
      </c>
      <c r="I25" s="46">
        <v>310</v>
      </c>
      <c r="J25" s="9">
        <f>100*I25/I$37</f>
        <v>9.7873400440809163E-3</v>
      </c>
      <c r="K25" s="1">
        <f t="shared" si="31"/>
        <v>585379</v>
      </c>
      <c r="L25" s="11">
        <f t="shared" si="31"/>
        <v>18.481623637625944</v>
      </c>
      <c r="M25" s="9">
        <f t="shared" si="28"/>
        <v>0.76642335766423353</v>
      </c>
      <c r="N25" s="46">
        <v>105</v>
      </c>
      <c r="O25" s="9">
        <f>100*N25/N$37</f>
        <v>5.9446905986699746E-3</v>
      </c>
      <c r="P25" s="1">
        <f t="shared" si="32"/>
        <v>331767</v>
      </c>
      <c r="Q25" s="11">
        <f t="shared" si="32"/>
        <v>18.783353960466112</v>
      </c>
      <c r="R25" s="9">
        <f t="shared" si="29"/>
        <v>1.0948905109489051</v>
      </c>
      <c r="S25" s="46">
        <v>150</v>
      </c>
      <c r="T25" s="9">
        <f>100*S25/S$37</f>
        <v>5.8203603967157645E-3</v>
      </c>
      <c r="U25" s="1">
        <f t="shared" si="33"/>
        <v>382837</v>
      </c>
      <c r="V25" s="11">
        <f t="shared" si="33"/>
        <v>14.854995421316486</v>
      </c>
    </row>
    <row r="26" spans="1:27">
      <c r="A26" s="54" t="str">
        <f t="shared" si="25"/>
        <v xml:space="preserve"> - 1</v>
      </c>
      <c r="B26" s="11">
        <f t="shared" si="25"/>
        <v>0.6957621907960081</v>
      </c>
      <c r="C26" s="9">
        <f t="shared" si="26"/>
        <v>17.536261491317671</v>
      </c>
      <c r="D26" s="46">
        <v>103008</v>
      </c>
      <c r="E26" s="9">
        <f t="shared" ref="E26:E32" si="34">100*D26/D$37</f>
        <v>7.4459810727741136</v>
      </c>
      <c r="F26" s="1">
        <f t="shared" ref="F26:F32" si="35">D26+F25</f>
        <v>274054</v>
      </c>
      <c r="G26" s="11">
        <f t="shared" ref="G26:G32" si="36">E26+G25</f>
        <v>19.810120543239719</v>
      </c>
      <c r="H26" s="9">
        <f t="shared" si="27"/>
        <v>44.198331630915902</v>
      </c>
      <c r="I26" s="46">
        <v>259621</v>
      </c>
      <c r="J26" s="9">
        <f t="shared" ref="J26:J32" si="37">100*I26/I$37</f>
        <v>8.1967709986591348</v>
      </c>
      <c r="K26" s="1">
        <f t="shared" ref="K26:K32" si="38">I26+K25</f>
        <v>845000</v>
      </c>
      <c r="L26" s="11">
        <f t="shared" ref="L26:L32" si="39">J26+L25</f>
        <v>26.678394636285077</v>
      </c>
      <c r="M26" s="9">
        <f t="shared" si="28"/>
        <v>27.889683350357508</v>
      </c>
      <c r="N26" s="46">
        <v>163824</v>
      </c>
      <c r="O26" s="9">
        <f t="shared" ref="O26:O36" si="40">100*N26/N$37</f>
        <v>9.2750761203477126</v>
      </c>
      <c r="P26" s="1">
        <f t="shared" ref="P26:P32" si="41">N26+P25</f>
        <v>495591</v>
      </c>
      <c r="Q26" s="11">
        <f t="shared" ref="Q26:Q32" si="42">O26+Q25</f>
        <v>28.058430080813825</v>
      </c>
      <c r="R26" s="9">
        <f t="shared" si="29"/>
        <v>47.900068096697311</v>
      </c>
      <c r="S26" s="46">
        <v>281365</v>
      </c>
      <c r="T26" s="9">
        <f t="shared" ref="T26:T36" si="43">100*S26/S$37</f>
        <v>10.917638020146207</v>
      </c>
      <c r="U26" s="1">
        <f t="shared" ref="U26:U32" si="44">S26+U25</f>
        <v>664202</v>
      </c>
      <c r="V26" s="11">
        <f t="shared" ref="V26:V32" si="45">T26+V25</f>
        <v>25.772633441462695</v>
      </c>
    </row>
    <row r="27" spans="1:27">
      <c r="A27" s="54" t="str">
        <f t="shared" si="25"/>
        <v xml:space="preserve"> - 1.25</v>
      </c>
      <c r="B27" s="11">
        <f t="shared" si="25"/>
        <v>1.1268837601433239</v>
      </c>
      <c r="C27" s="9">
        <f t="shared" si="26"/>
        <v>13.451190476190476</v>
      </c>
      <c r="D27" s="46">
        <v>79093</v>
      </c>
      <c r="E27" s="9">
        <f t="shared" si="34"/>
        <v>5.717274201896192</v>
      </c>
      <c r="F27" s="1">
        <f t="shared" si="35"/>
        <v>353147</v>
      </c>
      <c r="G27" s="11">
        <f t="shared" si="36"/>
        <v>25.527394745135911</v>
      </c>
      <c r="H27" s="9">
        <f t="shared" si="27"/>
        <v>34.210034013605444</v>
      </c>
      <c r="I27" s="46">
        <v>201155</v>
      </c>
      <c r="J27" s="9">
        <f t="shared" si="37"/>
        <v>6.3508786663454737</v>
      </c>
      <c r="K27" s="1">
        <f t="shared" si="38"/>
        <v>1046155</v>
      </c>
      <c r="L27" s="11">
        <f t="shared" si="39"/>
        <v>33.02927330263055</v>
      </c>
      <c r="M27" s="9">
        <f t="shared" si="28"/>
        <v>16.809013605442178</v>
      </c>
      <c r="N27" s="46">
        <v>98837</v>
      </c>
      <c r="O27" s="9">
        <f t="shared" si="40"/>
        <v>5.5957655685785168</v>
      </c>
      <c r="P27" s="1">
        <f t="shared" si="41"/>
        <v>594428</v>
      </c>
      <c r="Q27" s="11">
        <f t="shared" si="42"/>
        <v>33.654195649392342</v>
      </c>
      <c r="R27" s="9">
        <f t="shared" si="29"/>
        <v>27.969217687074831</v>
      </c>
      <c r="S27" s="46">
        <v>164459</v>
      </c>
      <c r="T27" s="9">
        <f t="shared" si="43"/>
        <v>6.3814043365565194</v>
      </c>
      <c r="U27" s="1">
        <f t="shared" si="44"/>
        <v>828661</v>
      </c>
      <c r="V27" s="11">
        <f t="shared" si="45"/>
        <v>32.154037778019216</v>
      </c>
    </row>
    <row r="28" spans="1:27">
      <c r="A28" s="53" t="str">
        <f t="shared" si="25"/>
        <v xml:space="preserve"> - 1.5</v>
      </c>
      <c r="B28" s="11">
        <f t="shared" si="25"/>
        <v>1.3566979794034821</v>
      </c>
      <c r="C28" s="9">
        <f t="shared" si="26"/>
        <v>24.467350355797404</v>
      </c>
      <c r="D28" s="46">
        <v>116905</v>
      </c>
      <c r="E28" s="9">
        <f t="shared" si="34"/>
        <v>8.4505321655857575</v>
      </c>
      <c r="F28" s="1">
        <f t="shared" si="35"/>
        <v>470052</v>
      </c>
      <c r="G28" s="11">
        <f t="shared" si="36"/>
        <v>33.977926910721671</v>
      </c>
      <c r="H28" s="9">
        <f t="shared" si="27"/>
        <v>50.118878191712014</v>
      </c>
      <c r="I28" s="46">
        <v>239468</v>
      </c>
      <c r="J28" s="9">
        <f t="shared" si="37"/>
        <v>7.5604991795998995</v>
      </c>
      <c r="K28" s="1">
        <f t="shared" si="38"/>
        <v>1285623</v>
      </c>
      <c r="L28" s="11">
        <f t="shared" si="39"/>
        <v>40.589772482230451</v>
      </c>
      <c r="M28" s="9">
        <f t="shared" si="28"/>
        <v>26.281079949769779</v>
      </c>
      <c r="N28" s="46">
        <v>125571</v>
      </c>
      <c r="O28" s="9">
        <f t="shared" si="40"/>
        <v>7.109340411100832</v>
      </c>
      <c r="P28" s="1">
        <f t="shared" si="41"/>
        <v>719999</v>
      </c>
      <c r="Q28" s="11">
        <f t="shared" si="42"/>
        <v>40.763536060493173</v>
      </c>
      <c r="R28" s="9">
        <f t="shared" si="29"/>
        <v>40.670573461699455</v>
      </c>
      <c r="S28" s="46">
        <v>194324</v>
      </c>
      <c r="T28" s="9">
        <f t="shared" si="43"/>
        <v>7.5402380915426281</v>
      </c>
      <c r="U28" s="1">
        <f t="shared" si="44"/>
        <v>1022985</v>
      </c>
      <c r="V28" s="11">
        <f t="shared" si="45"/>
        <v>39.694275869561842</v>
      </c>
    </row>
    <row r="29" spans="1:27">
      <c r="A29" s="53" t="str">
        <f t="shared" si="25"/>
        <v xml:space="preserve"> - 2</v>
      </c>
      <c r="B29" s="11">
        <f t="shared" si="25"/>
        <v>1.7167083876881852</v>
      </c>
      <c r="C29" s="9">
        <f t="shared" si="26"/>
        <v>24.297125615372398</v>
      </c>
      <c r="D29" s="46">
        <v>152999</v>
      </c>
      <c r="E29" s="9">
        <f t="shared" si="34"/>
        <v>11.059603702172323</v>
      </c>
      <c r="F29" s="1">
        <f t="shared" si="35"/>
        <v>623051</v>
      </c>
      <c r="G29" s="11">
        <f t="shared" si="36"/>
        <v>45.037530612893995</v>
      </c>
      <c r="H29" s="9">
        <f t="shared" si="27"/>
        <v>62.307289185326347</v>
      </c>
      <c r="I29" s="46">
        <v>392349</v>
      </c>
      <c r="J29" s="9">
        <f t="shared" si="37"/>
        <v>12.387267996629367</v>
      </c>
      <c r="K29" s="1">
        <f t="shared" si="38"/>
        <v>1677972</v>
      </c>
      <c r="L29" s="11">
        <f t="shared" si="39"/>
        <v>52.97704047885982</v>
      </c>
      <c r="M29" s="9">
        <f t="shared" si="28"/>
        <v>27.034143242814039</v>
      </c>
      <c r="N29" s="46">
        <v>170234</v>
      </c>
      <c r="O29" s="9">
        <f t="shared" si="40"/>
        <v>9.6379853273712808</v>
      </c>
      <c r="P29" s="1">
        <f t="shared" si="41"/>
        <v>890233</v>
      </c>
      <c r="Q29" s="11">
        <f t="shared" si="42"/>
        <v>50.401521387864456</v>
      </c>
      <c r="R29" s="9">
        <f t="shared" si="29"/>
        <v>45.581229156741308</v>
      </c>
      <c r="S29" s="46">
        <v>287025</v>
      </c>
      <c r="T29" s="9">
        <f t="shared" si="43"/>
        <v>11.137259619115616</v>
      </c>
      <c r="U29" s="1">
        <f t="shared" si="44"/>
        <v>1310010</v>
      </c>
      <c r="V29" s="11">
        <f t="shared" si="45"/>
        <v>50.83153548867746</v>
      </c>
    </row>
    <row r="30" spans="1:27">
      <c r="A30" s="54" t="str">
        <f t="shared" si="25"/>
        <v xml:space="preserve"> - 2.5</v>
      </c>
      <c r="B30" s="11">
        <f t="shared" si="25"/>
        <v>2.2149478140281733</v>
      </c>
      <c r="C30" s="9">
        <f t="shared" si="26"/>
        <v>56.069281419982822</v>
      </c>
      <c r="D30" s="46">
        <v>195850</v>
      </c>
      <c r="E30" s="9">
        <f t="shared" si="34"/>
        <v>14.157108118814172</v>
      </c>
      <c r="F30" s="1">
        <f t="shared" si="35"/>
        <v>818901</v>
      </c>
      <c r="G30" s="11">
        <f t="shared" si="36"/>
        <v>59.194638731708167</v>
      </c>
      <c r="H30" s="9">
        <f t="shared" si="27"/>
        <v>108.11680503864872</v>
      </c>
      <c r="I30" s="46">
        <v>377652</v>
      </c>
      <c r="J30" s="9">
        <f t="shared" si="37"/>
        <v>11.923253362345957</v>
      </c>
      <c r="K30" s="1">
        <f t="shared" si="38"/>
        <v>2055624</v>
      </c>
      <c r="L30" s="11">
        <f t="shared" si="39"/>
        <v>64.90029384120578</v>
      </c>
      <c r="M30" s="9">
        <f t="shared" si="28"/>
        <v>68.369023761809331</v>
      </c>
      <c r="N30" s="46">
        <v>238813</v>
      </c>
      <c r="O30" s="9">
        <f t="shared" si="40"/>
        <v>13.520660913715929</v>
      </c>
      <c r="P30" s="1">
        <f t="shared" si="41"/>
        <v>1129046</v>
      </c>
      <c r="Q30" s="11">
        <f t="shared" si="42"/>
        <v>63.922182301580385</v>
      </c>
      <c r="R30" s="9">
        <f t="shared" si="29"/>
        <v>88.300601202404806</v>
      </c>
      <c r="S30" s="46">
        <v>308434</v>
      </c>
      <c r="T30" s="9">
        <f t="shared" si="43"/>
        <v>11.967980257337535</v>
      </c>
      <c r="U30" s="1">
        <f t="shared" si="44"/>
        <v>1618444</v>
      </c>
      <c r="V30" s="11">
        <f t="shared" si="45"/>
        <v>62.799515746014997</v>
      </c>
    </row>
    <row r="31" spans="1:27">
      <c r="A31" s="54" t="str">
        <f t="shared" si="25"/>
        <v xml:space="preserve"> - 3</v>
      </c>
      <c r="B31" s="11">
        <f t="shared" si="25"/>
        <v>2.7336771341744175</v>
      </c>
      <c r="C31" s="8">
        <f t="shared" si="26"/>
        <v>21.899956877964641</v>
      </c>
      <c r="D31" s="46">
        <v>50786</v>
      </c>
      <c r="E31" s="9">
        <f t="shared" si="34"/>
        <v>3.6710895732555349</v>
      </c>
      <c r="F31" s="1">
        <f t="shared" si="35"/>
        <v>869687</v>
      </c>
      <c r="G31" s="11">
        <f t="shared" si="36"/>
        <v>62.865728304963703</v>
      </c>
      <c r="H31" s="9">
        <f t="shared" si="27"/>
        <v>51.526520051746445</v>
      </c>
      <c r="I31" s="46">
        <v>119490</v>
      </c>
      <c r="J31" s="9">
        <f t="shared" si="37"/>
        <v>3.7725460060233185</v>
      </c>
      <c r="K31" s="1">
        <f t="shared" si="38"/>
        <v>2175114</v>
      </c>
      <c r="L31" s="11">
        <f t="shared" si="39"/>
        <v>68.672839847229099</v>
      </c>
      <c r="M31" s="9">
        <f t="shared" si="28"/>
        <v>26.015523932729625</v>
      </c>
      <c r="N31" s="46">
        <v>60330</v>
      </c>
      <c r="O31" s="9">
        <f t="shared" si="40"/>
        <v>3.4156493696929484</v>
      </c>
      <c r="P31" s="1">
        <f t="shared" si="41"/>
        <v>1189376</v>
      </c>
      <c r="Q31" s="11">
        <f t="shared" si="42"/>
        <v>67.337831671273335</v>
      </c>
      <c r="R31" s="9">
        <f t="shared" si="29"/>
        <v>42.89348857266063</v>
      </c>
      <c r="S31" s="46">
        <v>99470</v>
      </c>
      <c r="T31" s="9">
        <f t="shared" si="43"/>
        <v>3.8596749910754475</v>
      </c>
      <c r="U31" s="1">
        <f t="shared" si="44"/>
        <v>1717914</v>
      </c>
      <c r="V31" s="11">
        <f t="shared" si="45"/>
        <v>66.659190737090441</v>
      </c>
    </row>
    <row r="32" spans="1:27">
      <c r="A32" s="53" t="str">
        <f t="shared" si="25"/>
        <v xml:space="preserve"> - 3.5</v>
      </c>
      <c r="B32" s="11">
        <f t="shared" si="25"/>
        <v>3.2655869882532844</v>
      </c>
      <c r="C32" s="8">
        <f t="shared" si="26"/>
        <v>86.317408376963357</v>
      </c>
      <c r="D32" s="46">
        <v>131893</v>
      </c>
      <c r="E32" s="9">
        <f t="shared" si="34"/>
        <v>9.5339466995902864</v>
      </c>
      <c r="F32" s="1">
        <f t="shared" si="35"/>
        <v>1001580</v>
      </c>
      <c r="G32" s="11">
        <f t="shared" si="36"/>
        <v>72.399675004553984</v>
      </c>
      <c r="H32" s="9">
        <f t="shared" si="27"/>
        <v>143.82002617801047</v>
      </c>
      <c r="I32" s="46">
        <v>219757</v>
      </c>
      <c r="J32" s="9">
        <f t="shared" si="37"/>
        <v>6.9381822131196449</v>
      </c>
      <c r="K32" s="1">
        <f t="shared" si="38"/>
        <v>2394871</v>
      </c>
      <c r="L32" s="11">
        <f t="shared" si="39"/>
        <v>75.611022060348745</v>
      </c>
      <c r="M32" s="9">
        <f t="shared" si="28"/>
        <v>71.202879581151834</v>
      </c>
      <c r="N32" s="46">
        <v>108798</v>
      </c>
      <c r="O32" s="9">
        <f t="shared" si="40"/>
        <v>6.1597185500390088</v>
      </c>
      <c r="P32" s="1">
        <f t="shared" si="41"/>
        <v>1298174</v>
      </c>
      <c r="Q32" s="11">
        <f t="shared" si="42"/>
        <v>73.497550221312338</v>
      </c>
      <c r="R32" s="9">
        <f t="shared" si="29"/>
        <v>140.52094240837695</v>
      </c>
      <c r="S32" s="46">
        <v>214716</v>
      </c>
      <c r="T32" s="9">
        <f t="shared" si="43"/>
        <v>8.3314966862748143</v>
      </c>
      <c r="U32" s="1">
        <f t="shared" si="44"/>
        <v>1932630</v>
      </c>
      <c r="V32" s="11">
        <f t="shared" si="45"/>
        <v>74.990687423365259</v>
      </c>
    </row>
    <row r="33" spans="1:22">
      <c r="A33" s="53" t="str">
        <f t="shared" ref="A33:B36" si="46">A15</f>
        <v xml:space="preserve"> - 4</v>
      </c>
      <c r="B33" s="11">
        <f t="shared" si="46"/>
        <v>3.7317642482007392</v>
      </c>
      <c r="C33" s="8">
        <f t="shared" si="26"/>
        <v>30.987772925764194</v>
      </c>
      <c r="D33" s="46">
        <v>35481</v>
      </c>
      <c r="E33" s="9">
        <f>100*D33/D$37</f>
        <v>2.5647605471720483</v>
      </c>
      <c r="F33" s="1">
        <f t="shared" ref="F33:G36" si="47">D33+F32</f>
        <v>1037061</v>
      </c>
      <c r="G33" s="11">
        <f t="shared" si="47"/>
        <v>74.964435551726027</v>
      </c>
      <c r="H33" s="9">
        <f t="shared" si="27"/>
        <v>91.111790393013095</v>
      </c>
      <c r="I33" s="46">
        <v>104323</v>
      </c>
      <c r="J33" s="9">
        <f>100*I33/I$37</f>
        <v>3.293692501350495</v>
      </c>
      <c r="K33" s="1">
        <f t="shared" ref="K33:L36" si="48">I33+K32</f>
        <v>2499194</v>
      </c>
      <c r="L33" s="11">
        <f t="shared" si="48"/>
        <v>78.904714561699237</v>
      </c>
      <c r="M33" s="9">
        <f t="shared" si="28"/>
        <v>44.798253275109168</v>
      </c>
      <c r="N33" s="46">
        <v>51294</v>
      </c>
      <c r="O33" s="9">
        <f>100*N33/N$37</f>
        <v>2.904066281601692</v>
      </c>
      <c r="P33" s="1">
        <f t="shared" ref="P33:Q36" si="49">N33+P32</f>
        <v>1349468</v>
      </c>
      <c r="Q33" s="11">
        <f t="shared" si="49"/>
        <v>76.401616502914024</v>
      </c>
      <c r="R33" s="9">
        <f t="shared" si="29"/>
        <v>58.088209606986901</v>
      </c>
      <c r="S33" s="46">
        <v>66511</v>
      </c>
      <c r="T33" s="9">
        <f>100*S33/S$37</f>
        <v>2.5807866023064148</v>
      </c>
      <c r="U33" s="1">
        <f t="shared" ref="U33:V36" si="50">S33+U32</f>
        <v>1999141</v>
      </c>
      <c r="V33" s="11">
        <f t="shared" si="50"/>
        <v>77.571474025671677</v>
      </c>
    </row>
    <row r="34" spans="1:22">
      <c r="A34" s="53" t="str">
        <f t="shared" si="46"/>
        <v xml:space="preserve"> - 5</v>
      </c>
      <c r="B34" s="11">
        <f t="shared" si="46"/>
        <v>4.541898663697105</v>
      </c>
      <c r="C34" s="8">
        <f t="shared" si="26"/>
        <v>42.88095238095238</v>
      </c>
      <c r="D34" s="46">
        <v>63035</v>
      </c>
      <c r="E34" s="9">
        <f>100*D34/D$37</f>
        <v>4.5565142214421819</v>
      </c>
      <c r="F34" s="1">
        <f t="shared" si="47"/>
        <v>1100096</v>
      </c>
      <c r="G34" s="11">
        <f t="shared" si="47"/>
        <v>79.520949773168212</v>
      </c>
      <c r="H34" s="9">
        <f t="shared" si="27"/>
        <v>101.64897959183673</v>
      </c>
      <c r="I34" s="46">
        <v>149424</v>
      </c>
      <c r="J34" s="9">
        <f>100*I34/I$37</f>
        <v>4.717624189505635</v>
      </c>
      <c r="K34" s="1">
        <f t="shared" si="48"/>
        <v>2648618</v>
      </c>
      <c r="L34" s="11">
        <f t="shared" si="48"/>
        <v>83.622338751204865</v>
      </c>
      <c r="M34" s="9">
        <f t="shared" si="28"/>
        <v>56.260544217687077</v>
      </c>
      <c r="N34" s="46">
        <v>82703</v>
      </c>
      <c r="O34" s="9">
        <f>100*N34/N$37</f>
        <v>4.6823213960171701</v>
      </c>
      <c r="P34" s="1">
        <f t="shared" si="49"/>
        <v>1432171</v>
      </c>
      <c r="Q34" s="11">
        <f t="shared" si="49"/>
        <v>81.083937898931197</v>
      </c>
      <c r="R34" s="9">
        <f t="shared" si="29"/>
        <v>74.270068027210883</v>
      </c>
      <c r="S34" s="46">
        <v>109177</v>
      </c>
      <c r="T34" s="9">
        <f>100*S34/S$37</f>
        <v>4.2363299135482473</v>
      </c>
      <c r="U34" s="1">
        <f t="shared" si="50"/>
        <v>2108318</v>
      </c>
      <c r="V34" s="11">
        <f t="shared" si="50"/>
        <v>81.807803939219923</v>
      </c>
    </row>
    <row r="35" spans="1:22">
      <c r="A35" s="53" t="str">
        <f t="shared" si="46"/>
        <v xml:space="preserve"> - 10</v>
      </c>
      <c r="B35" s="11">
        <f>B17</f>
        <v>6.432925065097888</v>
      </c>
      <c r="C35" s="8">
        <f t="shared" si="26"/>
        <v>77.417756366139017</v>
      </c>
      <c r="D35" s="46">
        <v>224976</v>
      </c>
      <c r="E35" s="9">
        <f>100*D35/D$37</f>
        <v>16.26249454244747</v>
      </c>
      <c r="F35" s="1">
        <f t="shared" si="47"/>
        <v>1325072</v>
      </c>
      <c r="G35" s="11">
        <f t="shared" si="47"/>
        <v>95.783444315615682</v>
      </c>
      <c r="H35" s="9">
        <f t="shared" si="27"/>
        <v>123.76737783895389</v>
      </c>
      <c r="I35" s="46">
        <v>359668</v>
      </c>
      <c r="J35" s="9">
        <f>100*I35/I$37</f>
        <v>11.355461351530629</v>
      </c>
      <c r="K35" s="1">
        <f t="shared" si="48"/>
        <v>3008286</v>
      </c>
      <c r="L35" s="11">
        <f t="shared" si="48"/>
        <v>94.9778001027355</v>
      </c>
      <c r="M35" s="9">
        <f t="shared" si="28"/>
        <v>82.674810736407437</v>
      </c>
      <c r="N35" s="46">
        <v>240253</v>
      </c>
      <c r="O35" s="9">
        <f>100*N35/N$37</f>
        <v>13.602188099069117</v>
      </c>
      <c r="P35" s="1">
        <f t="shared" si="49"/>
        <v>1672424</v>
      </c>
      <c r="Q35" s="11">
        <f t="shared" si="49"/>
        <v>94.686125998000307</v>
      </c>
      <c r="R35" s="9">
        <f t="shared" si="29"/>
        <v>117.27907777013077</v>
      </c>
      <c r="S35" s="46">
        <v>340813</v>
      </c>
      <c r="T35" s="9">
        <f>100*S35/S$37</f>
        <v>13.2243632525726</v>
      </c>
      <c r="U35" s="1">
        <f t="shared" si="50"/>
        <v>2449131</v>
      </c>
      <c r="V35" s="11">
        <f t="shared" si="50"/>
        <v>95.032167191792524</v>
      </c>
    </row>
    <row r="36" spans="1:22" ht="12" customHeight="1" thickBot="1">
      <c r="A36" s="53" t="str">
        <f t="shared" si="46"/>
        <v>viac</v>
      </c>
      <c r="B36" s="11">
        <f>B18</f>
        <v>20.486816965991594</v>
      </c>
      <c r="C36" s="8">
        <f t="shared" si="26"/>
        <v>24.154037267080746</v>
      </c>
      <c r="D36" s="46">
        <v>58332</v>
      </c>
      <c r="E36" s="9">
        <f>100*D36/D$37</f>
        <v>4.2165556843843159</v>
      </c>
      <c r="F36" s="1">
        <f t="shared" si="47"/>
        <v>1383404</v>
      </c>
      <c r="G36" s="11">
        <f t="shared" si="47"/>
        <v>100</v>
      </c>
      <c r="H36" s="9">
        <f t="shared" si="27"/>
        <v>65.867908902691511</v>
      </c>
      <c r="I36" s="46">
        <v>159071</v>
      </c>
      <c r="J36" s="9">
        <f>100*I36/I$37</f>
        <v>5.0221998972645014</v>
      </c>
      <c r="K36" s="1">
        <f t="shared" si="48"/>
        <v>3167357</v>
      </c>
      <c r="L36" s="11">
        <f t="shared" si="48"/>
        <v>100</v>
      </c>
      <c r="M36" s="9">
        <f t="shared" si="28"/>
        <v>38.864596273291923</v>
      </c>
      <c r="N36" s="46">
        <v>93858</v>
      </c>
      <c r="O36" s="9">
        <f t="shared" si="40"/>
        <v>5.3138740019996806</v>
      </c>
      <c r="P36" s="1">
        <f t="shared" si="49"/>
        <v>1766282</v>
      </c>
      <c r="Q36" s="11">
        <f t="shared" si="49"/>
        <v>99.999999999999986</v>
      </c>
      <c r="R36" s="9">
        <f t="shared" si="29"/>
        <v>53.014078674948237</v>
      </c>
      <c r="S36" s="46">
        <v>128029</v>
      </c>
      <c r="T36" s="9">
        <f t="shared" si="43"/>
        <v>4.9678328082074845</v>
      </c>
      <c r="U36" s="1">
        <f t="shared" si="50"/>
        <v>2577160</v>
      </c>
      <c r="V36" s="11">
        <f t="shared" si="50"/>
        <v>100.00000000000001</v>
      </c>
    </row>
    <row r="37" spans="1:22" ht="13.5" thickBot="1">
      <c r="A37" s="6" t="s">
        <v>1</v>
      </c>
      <c r="B37" s="30">
        <f>B19</f>
        <v>1.8977871837378046</v>
      </c>
      <c r="C37" s="12">
        <f t="shared" si="26"/>
        <v>19.162047233187895</v>
      </c>
      <c r="D37" s="28">
        <f>SUM(D22:D36)</f>
        <v>1383404</v>
      </c>
      <c r="E37" s="4">
        <f>SUM(E22:E36)</f>
        <v>100</v>
      </c>
      <c r="F37" s="4"/>
      <c r="G37" s="5"/>
      <c r="H37" s="12">
        <f t="shared" si="27"/>
        <v>43.87224877069049</v>
      </c>
      <c r="I37" s="28">
        <f>SUM(I22:I36)</f>
        <v>3167357</v>
      </c>
      <c r="J37" s="12">
        <f>SUM(J22:J36)</f>
        <v>100</v>
      </c>
      <c r="K37" s="4"/>
      <c r="L37" s="5"/>
      <c r="M37" s="22">
        <f t="shared" si="28"/>
        <v>24.46543389431401</v>
      </c>
      <c r="N37" s="28">
        <f>SUM(N22:N36)</f>
        <v>1766282</v>
      </c>
      <c r="O37" s="12">
        <f>SUM(O22:O36)</f>
        <v>99.999999999999986</v>
      </c>
      <c r="P37" s="4"/>
      <c r="Q37" s="5"/>
      <c r="R37" s="22">
        <f t="shared" si="29"/>
        <v>35.697208947988088</v>
      </c>
      <c r="S37" s="28">
        <f>SUM(S22:S36)</f>
        <v>2577160</v>
      </c>
      <c r="T37" s="12">
        <f>SUM(T22:T36)</f>
        <v>100.00000000000001</v>
      </c>
      <c r="U37" s="4"/>
      <c r="V37" s="5"/>
    </row>
    <row r="38" spans="1:22">
      <c r="A38" s="1"/>
      <c r="B38" s="9"/>
      <c r="C38" s="9"/>
      <c r="D38" s="1"/>
      <c r="E38" s="1"/>
      <c r="F38" s="1"/>
      <c r="G38" s="1"/>
      <c r="H38" s="1"/>
      <c r="I38" s="8"/>
      <c r="J38" s="9"/>
      <c r="K38" s="1"/>
      <c r="L38" s="1"/>
      <c r="M38" s="1"/>
      <c r="N38" s="8"/>
      <c r="O38" s="9"/>
      <c r="P38" s="1"/>
      <c r="Q38" s="9"/>
      <c r="R38" s="9"/>
      <c r="S38" s="8"/>
      <c r="T38" s="9"/>
      <c r="U38" s="1"/>
      <c r="V38" s="9"/>
    </row>
    <row r="39" spans="1:22" ht="13.5" customHeight="1">
      <c r="A39" s="1"/>
      <c r="B39" s="9"/>
      <c r="C39" s="9"/>
      <c r="D39" s="1"/>
      <c r="E39" s="1"/>
      <c r="F39" s="1"/>
      <c r="G39" s="1"/>
      <c r="H39" s="1"/>
      <c r="I39" s="8"/>
      <c r="J39" s="9"/>
      <c r="K39" s="1"/>
      <c r="L39" s="1"/>
      <c r="M39" s="1"/>
      <c r="N39" s="8"/>
      <c r="O39" s="9"/>
      <c r="P39" s="1"/>
      <c r="Q39" s="9"/>
      <c r="R39" s="9"/>
      <c r="S39" s="8"/>
      <c r="T39" s="9"/>
      <c r="U39" s="1"/>
      <c r="V39" s="9"/>
    </row>
    <row r="40" spans="1:22">
      <c r="A40" s="13" t="s">
        <v>8</v>
      </c>
      <c r="B40" s="44" t="s">
        <v>65</v>
      </c>
      <c r="F40" s="13" t="s">
        <v>20</v>
      </c>
      <c r="G40" s="13"/>
      <c r="H40" s="44" t="s">
        <v>64</v>
      </c>
      <c r="N40" s="13" t="s">
        <v>5</v>
      </c>
      <c r="O40" s="7" t="s">
        <v>6</v>
      </c>
    </row>
    <row r="41" spans="1:22">
      <c r="A41" s="13" t="s">
        <v>24</v>
      </c>
      <c r="B41" s="7" t="s">
        <v>54</v>
      </c>
      <c r="F41" s="13" t="s">
        <v>103</v>
      </c>
      <c r="G41" s="13"/>
      <c r="H41" s="44" t="s">
        <v>122</v>
      </c>
      <c r="N41" s="13" t="s">
        <v>7</v>
      </c>
      <c r="O41" s="44" t="s">
        <v>123</v>
      </c>
    </row>
    <row r="42" spans="1:22">
      <c r="A42" s="13" t="s">
        <v>12</v>
      </c>
      <c r="B42" s="7" t="s">
        <v>3</v>
      </c>
      <c r="F42" s="13" t="s">
        <v>44</v>
      </c>
      <c r="G42" s="13"/>
      <c r="H42" s="7" t="s">
        <v>52</v>
      </c>
      <c r="N42" s="13" t="s">
        <v>53</v>
      </c>
      <c r="O42" s="7" t="s">
        <v>55</v>
      </c>
    </row>
    <row r="43" spans="1:22">
      <c r="A43" s="13" t="s">
        <v>40</v>
      </c>
      <c r="B43" s="7" t="s">
        <v>4</v>
      </c>
      <c r="F43" s="13" t="s">
        <v>28</v>
      </c>
      <c r="G43" s="13"/>
      <c r="H43" s="7" t="s">
        <v>41</v>
      </c>
    </row>
    <row r="44" spans="1:22">
      <c r="A44" s="34" t="s">
        <v>67</v>
      </c>
      <c r="B44" s="35" t="s">
        <v>71</v>
      </c>
      <c r="C44" s="9"/>
      <c r="D44" s="1"/>
      <c r="E44" s="1"/>
      <c r="F44" s="37" t="s">
        <v>111</v>
      </c>
      <c r="G44" s="1"/>
      <c r="H44" s="51" t="s">
        <v>124</v>
      </c>
      <c r="I44" s="1"/>
      <c r="J44" s="9"/>
      <c r="K44" s="1"/>
      <c r="L44" s="1"/>
      <c r="M44" s="1"/>
      <c r="N44" s="8"/>
      <c r="R44" s="9"/>
      <c r="S44" s="8"/>
      <c r="T44" s="9"/>
      <c r="U44" s="1"/>
      <c r="V44" s="9"/>
    </row>
    <row r="45" spans="1:22">
      <c r="A45" s="34" t="s">
        <v>80</v>
      </c>
      <c r="B45" s="35" t="s">
        <v>86</v>
      </c>
      <c r="C45" s="9"/>
      <c r="D45" s="1"/>
      <c r="E45" s="1"/>
      <c r="F45" s="37" t="s">
        <v>116</v>
      </c>
      <c r="G45" s="1"/>
      <c r="H45" s="51" t="s">
        <v>125</v>
      </c>
      <c r="I45" s="1"/>
      <c r="J45" s="9"/>
      <c r="K45" s="1"/>
      <c r="L45" s="1"/>
      <c r="M45" s="1"/>
      <c r="N45" s="8"/>
      <c r="R45" s="9"/>
      <c r="S45" s="8"/>
      <c r="T45" s="9"/>
      <c r="U45" s="1"/>
      <c r="V45" s="9"/>
    </row>
    <row r="46" spans="1:22">
      <c r="A46" s="34"/>
      <c r="B46" s="35"/>
      <c r="C46" s="9"/>
      <c r="D46" s="1"/>
      <c r="E46" s="1"/>
      <c r="F46" s="37"/>
      <c r="G46" s="1"/>
      <c r="H46" s="51"/>
      <c r="I46" s="1"/>
      <c r="J46" s="9"/>
      <c r="K46" s="1"/>
      <c r="L46" s="1"/>
      <c r="M46" s="1"/>
      <c r="N46" s="8"/>
      <c r="R46" s="9"/>
      <c r="S46" s="8"/>
      <c r="T46" s="9"/>
      <c r="U46" s="1"/>
      <c r="V46" s="9"/>
    </row>
    <row r="47" spans="1:22">
      <c r="A47" s="34"/>
      <c r="B47" s="35"/>
      <c r="C47" s="9"/>
      <c r="D47" s="1"/>
      <c r="E47" s="1"/>
      <c r="F47" s="37"/>
      <c r="G47" s="1"/>
      <c r="H47" s="38"/>
      <c r="I47" s="1"/>
      <c r="J47" s="9"/>
      <c r="K47" s="1"/>
      <c r="L47" s="1"/>
      <c r="M47" s="1"/>
      <c r="N47" s="8"/>
      <c r="R47" s="9"/>
      <c r="S47" s="8"/>
      <c r="T47" s="9"/>
      <c r="U47" s="1"/>
      <c r="V47" s="9"/>
    </row>
    <row r="48" spans="1:22">
      <c r="A48" s="1" t="str">
        <f>A1</f>
        <v>Frekvenčná tabuľka: Finančná produktivita práce (SR, rok 2007, v Sk PH/1 Sk osobných nákladov; v mil. Sk)</v>
      </c>
      <c r="B48" s="9"/>
      <c r="C48" s="9"/>
      <c r="D48" s="1"/>
      <c r="E48" s="1"/>
      <c r="F48" s="1"/>
      <c r="G48" s="1"/>
      <c r="H48" s="1"/>
      <c r="I48" s="8"/>
      <c r="J48" s="9"/>
      <c r="K48" s="1"/>
      <c r="L48" s="1"/>
      <c r="M48" s="1"/>
      <c r="N48" s="8"/>
      <c r="O48" s="9"/>
      <c r="P48" s="1"/>
      <c r="Q48" s="9"/>
      <c r="R48" s="9"/>
      <c r="S48" s="8"/>
      <c r="T48" s="9"/>
      <c r="U48" s="1"/>
      <c r="V48" s="9"/>
    </row>
    <row r="49" spans="1:22" ht="13.5" thickBot="1">
      <c r="A49" s="1"/>
      <c r="B49" s="9"/>
      <c r="C49" s="9"/>
      <c r="D49" s="1"/>
      <c r="E49" s="1"/>
      <c r="F49" s="1"/>
      <c r="G49" s="1"/>
      <c r="H49" s="1"/>
      <c r="I49" s="8"/>
      <c r="J49" s="9"/>
      <c r="K49" s="1"/>
      <c r="L49" s="1"/>
      <c r="M49" s="1"/>
      <c r="N49" s="8"/>
      <c r="O49" s="9"/>
      <c r="P49" s="1"/>
      <c r="Q49" s="9"/>
      <c r="R49" s="9"/>
      <c r="S49" s="8"/>
      <c r="T49" s="9"/>
      <c r="U49" s="1"/>
      <c r="V49" s="9"/>
    </row>
    <row r="50" spans="1:22" ht="13.5" thickBot="1">
      <c r="A50" s="6" t="s">
        <v>0</v>
      </c>
      <c r="B50" s="5" t="s">
        <v>2</v>
      </c>
      <c r="C50" s="2" t="s">
        <v>43</v>
      </c>
      <c r="D50" s="29" t="s">
        <v>44</v>
      </c>
      <c r="E50" s="2" t="s">
        <v>45</v>
      </c>
      <c r="F50" s="2" t="s">
        <v>46</v>
      </c>
      <c r="G50" s="3" t="s">
        <v>47</v>
      </c>
      <c r="H50" s="2" t="s">
        <v>48</v>
      </c>
      <c r="I50" s="29" t="s">
        <v>28</v>
      </c>
      <c r="J50" s="2" t="s">
        <v>29</v>
      </c>
      <c r="K50" s="2" t="s">
        <v>30</v>
      </c>
      <c r="L50" s="3" t="s">
        <v>31</v>
      </c>
      <c r="M50" s="31" t="s">
        <v>66</v>
      </c>
      <c r="N50" s="32" t="s">
        <v>67</v>
      </c>
      <c r="O50" s="31" t="s">
        <v>68</v>
      </c>
      <c r="P50" s="31" t="s">
        <v>69</v>
      </c>
      <c r="Q50" s="33" t="s">
        <v>70</v>
      </c>
      <c r="R50" s="2" t="s">
        <v>79</v>
      </c>
      <c r="S50" s="29" t="s">
        <v>80</v>
      </c>
      <c r="T50" s="2" t="s">
        <v>81</v>
      </c>
      <c r="U50" s="2" t="s">
        <v>82</v>
      </c>
      <c r="V50" s="3" t="s">
        <v>83</v>
      </c>
    </row>
    <row r="51" spans="1:22">
      <c r="A51" s="70" t="str">
        <f t="shared" ref="A51:B60" si="51">A4</f>
        <v>ON=0</v>
      </c>
      <c r="B51" s="62" t="str">
        <f t="shared" si="51"/>
        <v>x</v>
      </c>
      <c r="C51" s="9">
        <f t="shared" ref="C51:C66" si="52">D51/D4</f>
        <v>1.5379807182964298</v>
      </c>
      <c r="D51" s="46">
        <v>43551</v>
      </c>
      <c r="E51" s="9">
        <f>100*D51/D$66</f>
        <v>2.6157919330949242</v>
      </c>
      <c r="F51" s="8">
        <f>D51</f>
        <v>43551</v>
      </c>
      <c r="G51" s="11">
        <f>E51</f>
        <v>2.6157919330949242</v>
      </c>
      <c r="H51" s="9">
        <f t="shared" ref="H51:H66" si="53">I51/D4</f>
        <v>0</v>
      </c>
      <c r="I51" s="47">
        <v>0</v>
      </c>
      <c r="J51" s="9">
        <f>100*I51/I$66</f>
        <v>0</v>
      </c>
      <c r="K51" s="1">
        <f>I51</f>
        <v>0</v>
      </c>
      <c r="L51" s="11">
        <f>J51</f>
        <v>0</v>
      </c>
      <c r="M51" s="26">
        <f t="shared" ref="M51:M66" si="54">N51/D4</f>
        <v>0.44358512554296003</v>
      </c>
      <c r="N51" s="46">
        <v>12561</v>
      </c>
      <c r="O51" s="9">
        <f>100*N51/N$66</f>
        <v>6.0064267475110702</v>
      </c>
      <c r="P51" s="1">
        <f>N51</f>
        <v>12561</v>
      </c>
      <c r="Q51" s="11">
        <f>O51</f>
        <v>6.0064267475110702</v>
      </c>
      <c r="R51" s="9">
        <f t="shared" ref="R51:R66" si="55">S51/D4</f>
        <v>0.19776106225942014</v>
      </c>
      <c r="S51" s="46">
        <v>5600</v>
      </c>
      <c r="T51" s="9">
        <f>100*S51/S$66</f>
        <v>16.458970138725604</v>
      </c>
      <c r="U51" s="1">
        <f>S51</f>
        <v>5600</v>
      </c>
      <c r="V51" s="11">
        <f>T51</f>
        <v>16.458970138725604</v>
      </c>
    </row>
    <row r="52" spans="1:22">
      <c r="A52" s="53" t="str">
        <f t="shared" si="51"/>
        <v xml:space="preserve"> - -2</v>
      </c>
      <c r="B52" s="11">
        <f t="shared" si="51"/>
        <v>-4.9843478260869567</v>
      </c>
      <c r="C52" s="9">
        <f t="shared" si="52"/>
        <v>10.711067580803133</v>
      </c>
      <c r="D52" s="46">
        <v>21872</v>
      </c>
      <c r="E52" s="9">
        <f>100*D52/D$66</f>
        <v>1.3136920199456312</v>
      </c>
      <c r="F52" s="8">
        <f>D52+F51</f>
        <v>65423</v>
      </c>
      <c r="G52" s="11">
        <f>E52+G51</f>
        <v>3.9294839530405552</v>
      </c>
      <c r="H52" s="9">
        <f t="shared" si="53"/>
        <v>0.84476003917727716</v>
      </c>
      <c r="I52" s="46">
        <v>1725</v>
      </c>
      <c r="J52" s="9">
        <f>100*I52/I$66</f>
        <v>0.58598527053835914</v>
      </c>
      <c r="K52" s="1">
        <f>I52+K51</f>
        <v>1725</v>
      </c>
      <c r="L52" s="11">
        <f>J52+L51</f>
        <v>0.58598527053835914</v>
      </c>
      <c r="M52" s="26">
        <f t="shared" si="54"/>
        <v>4.4906953966699312</v>
      </c>
      <c r="N52" s="46">
        <v>9170</v>
      </c>
      <c r="O52" s="9">
        <f>100*N52/N$66</f>
        <v>4.3849162705737212</v>
      </c>
      <c r="P52" s="1">
        <f>N52+P51</f>
        <v>21731</v>
      </c>
      <c r="Q52" s="11">
        <f>O52+Q51</f>
        <v>10.391343018084791</v>
      </c>
      <c r="R52" s="9">
        <f t="shared" si="55"/>
        <v>0.56023506366307541</v>
      </c>
      <c r="S52" s="46">
        <v>1144</v>
      </c>
      <c r="T52" s="9">
        <f>100*S52/S$66</f>
        <v>3.3623324711968023</v>
      </c>
      <c r="U52" s="1">
        <f>S52+U51</f>
        <v>6744</v>
      </c>
      <c r="V52" s="11">
        <f>T52+V51</f>
        <v>19.821302609922405</v>
      </c>
    </row>
    <row r="53" spans="1:22">
      <c r="A53" s="53" t="str">
        <f t="shared" si="51"/>
        <v xml:space="preserve"> - -0</v>
      </c>
      <c r="B53" s="11">
        <f t="shared" si="51"/>
        <v>-0.6860176639872978</v>
      </c>
      <c r="C53" s="9">
        <f t="shared" si="52"/>
        <v>10.57762938230384</v>
      </c>
      <c r="D53" s="46">
        <v>38016</v>
      </c>
      <c r="E53" s="9">
        <f t="shared" ref="E53:E60" si="56">100*D53/D$66</f>
        <v>2.2833447252310313</v>
      </c>
      <c r="F53" s="8">
        <f t="shared" ref="F53:F60" si="57">D53+F52</f>
        <v>103439</v>
      </c>
      <c r="G53" s="11">
        <f t="shared" ref="G53:G60" si="58">E53+G52</f>
        <v>6.2128286782715865</v>
      </c>
      <c r="H53" s="9">
        <f t="shared" si="53"/>
        <v>2.803839732888147</v>
      </c>
      <c r="I53" s="46">
        <v>10077</v>
      </c>
      <c r="J53" s="9">
        <f t="shared" ref="J53:J60" si="59">100*I53/I$66</f>
        <v>3.4231730847623449</v>
      </c>
      <c r="K53" s="1">
        <f t="shared" ref="K53:K60" si="60">I53+K52</f>
        <v>11802</v>
      </c>
      <c r="L53" s="11">
        <f t="shared" ref="L53:L60" si="61">J53+L52</f>
        <v>4.0091583553007037</v>
      </c>
      <c r="M53" s="26">
        <f t="shared" si="54"/>
        <v>1.9254312743461324</v>
      </c>
      <c r="N53" s="46">
        <v>6920</v>
      </c>
      <c r="O53" s="9">
        <f t="shared" ref="O53:O60" si="62">100*N53/N$66</f>
        <v>3.3090098792115756</v>
      </c>
      <c r="P53" s="1">
        <f t="shared" ref="P53:P60" si="63">N53+P52</f>
        <v>28651</v>
      </c>
      <c r="Q53" s="11">
        <f t="shared" ref="Q53:Q60" si="64">O53+Q52</f>
        <v>13.700352897296368</v>
      </c>
      <c r="R53" s="9">
        <f t="shared" si="55"/>
        <v>0.5648302726766834</v>
      </c>
      <c r="S53" s="46">
        <v>2030</v>
      </c>
      <c r="T53" s="9">
        <f t="shared" ref="T53:T60" si="65">100*S53/S$66</f>
        <v>5.9663766752880321</v>
      </c>
      <c r="U53" s="1">
        <f t="shared" ref="U53:U60" si="66">S53+U52</f>
        <v>8774</v>
      </c>
      <c r="V53" s="11">
        <f t="shared" ref="V53:V60" si="67">T53+V52</f>
        <v>25.787679285210437</v>
      </c>
    </row>
    <row r="54" spans="1:22">
      <c r="A54" s="54">
        <f t="shared" si="51"/>
        <v>0</v>
      </c>
      <c r="B54" s="11">
        <f t="shared" si="51"/>
        <v>0</v>
      </c>
      <c r="C54" s="9">
        <f t="shared" si="52"/>
        <v>0.11678832116788321</v>
      </c>
      <c r="D54" s="46">
        <v>16</v>
      </c>
      <c r="E54" s="9">
        <f t="shared" si="56"/>
        <v>9.6100367223528251E-4</v>
      </c>
      <c r="F54" s="8">
        <f t="shared" si="57"/>
        <v>103455</v>
      </c>
      <c r="G54" s="11">
        <f t="shared" si="58"/>
        <v>6.2137896819438216</v>
      </c>
      <c r="H54" s="9">
        <f t="shared" si="53"/>
        <v>0.145985401459854</v>
      </c>
      <c r="I54" s="46">
        <v>20</v>
      </c>
      <c r="J54" s="9">
        <f t="shared" si="59"/>
        <v>6.7940321221838735E-3</v>
      </c>
      <c r="K54" s="1">
        <f t="shared" si="60"/>
        <v>11822</v>
      </c>
      <c r="L54" s="11">
        <f t="shared" si="61"/>
        <v>4.015952387422888</v>
      </c>
      <c r="M54" s="26">
        <f t="shared" si="54"/>
        <v>8.0291970802919707E-2</v>
      </c>
      <c r="N54" s="46">
        <v>11</v>
      </c>
      <c r="O54" s="9">
        <f t="shared" si="62"/>
        <v>5.2599868022149329E-3</v>
      </c>
      <c r="P54" s="1">
        <f t="shared" si="63"/>
        <v>28662</v>
      </c>
      <c r="Q54" s="11">
        <f t="shared" si="64"/>
        <v>13.705612884098583</v>
      </c>
      <c r="R54" s="9">
        <f t="shared" si="55"/>
        <v>0</v>
      </c>
      <c r="S54" s="46">
        <v>0</v>
      </c>
      <c r="T54" s="9">
        <f t="shared" si="65"/>
        <v>0</v>
      </c>
      <c r="U54" s="1">
        <f t="shared" si="66"/>
        <v>8774</v>
      </c>
      <c r="V54" s="11">
        <f t="shared" si="67"/>
        <v>25.787679285210437</v>
      </c>
    </row>
    <row r="55" spans="1:22">
      <c r="A55" s="54" t="str">
        <f t="shared" si="51"/>
        <v xml:space="preserve"> - 1</v>
      </c>
      <c r="B55" s="11">
        <f t="shared" si="51"/>
        <v>0.6957621907960081</v>
      </c>
      <c r="C55" s="9">
        <f t="shared" si="52"/>
        <v>19.663772557030985</v>
      </c>
      <c r="D55" s="46">
        <v>115505</v>
      </c>
      <c r="E55" s="9">
        <f t="shared" si="56"/>
        <v>6.9375455725960196</v>
      </c>
      <c r="F55" s="8">
        <f t="shared" si="57"/>
        <v>218960</v>
      </c>
      <c r="G55" s="11">
        <f t="shared" si="58"/>
        <v>13.151335254539841</v>
      </c>
      <c r="H55" s="9">
        <f t="shared" si="53"/>
        <v>7.1988423561457271</v>
      </c>
      <c r="I55" s="46">
        <v>42286</v>
      </c>
      <c r="J55" s="9">
        <f t="shared" si="59"/>
        <v>14.364622115933365</v>
      </c>
      <c r="K55" s="1">
        <f t="shared" si="60"/>
        <v>54108</v>
      </c>
      <c r="L55" s="11">
        <f t="shared" si="61"/>
        <v>18.380574503356254</v>
      </c>
      <c r="M55" s="26">
        <f t="shared" si="54"/>
        <v>3.3760640108954716</v>
      </c>
      <c r="N55" s="46">
        <v>19831</v>
      </c>
      <c r="O55" s="9">
        <f t="shared" si="62"/>
        <v>9.4827998431567568</v>
      </c>
      <c r="P55" s="1">
        <f t="shared" si="63"/>
        <v>48493</v>
      </c>
      <c r="Q55" s="11">
        <f t="shared" si="64"/>
        <v>23.18841272725534</v>
      </c>
      <c r="R55" s="9">
        <f t="shared" si="55"/>
        <v>0.44143684031324482</v>
      </c>
      <c r="S55" s="46">
        <v>2593</v>
      </c>
      <c r="T55" s="9">
        <f t="shared" si="65"/>
        <v>7.6210909945920529</v>
      </c>
      <c r="U55" s="1">
        <f t="shared" si="66"/>
        <v>11367</v>
      </c>
      <c r="V55" s="11">
        <f t="shared" si="67"/>
        <v>33.408770279802489</v>
      </c>
    </row>
    <row r="56" spans="1:22">
      <c r="A56" s="54" t="str">
        <f t="shared" si="51"/>
        <v xml:space="preserve"> - 1.25</v>
      </c>
      <c r="B56" s="11">
        <f t="shared" si="51"/>
        <v>1.1268837601433239</v>
      </c>
      <c r="C56" s="9">
        <f t="shared" si="52"/>
        <v>23.569217687074829</v>
      </c>
      <c r="D56" s="46">
        <v>138587</v>
      </c>
      <c r="E56" s="9">
        <f t="shared" si="56"/>
        <v>8.3239134952544429</v>
      </c>
      <c r="F56" s="8">
        <f t="shared" si="57"/>
        <v>357547</v>
      </c>
      <c r="G56" s="11">
        <f t="shared" si="58"/>
        <v>21.475248749794282</v>
      </c>
      <c r="H56" s="9">
        <f t="shared" si="53"/>
        <v>9.6826530612244905</v>
      </c>
      <c r="I56" s="46">
        <v>56934</v>
      </c>
      <c r="J56" s="9">
        <f t="shared" si="59"/>
        <v>19.340571242220832</v>
      </c>
      <c r="K56" s="1">
        <f t="shared" si="60"/>
        <v>111042</v>
      </c>
      <c r="L56" s="11">
        <f t="shared" si="61"/>
        <v>37.72114574557709</v>
      </c>
      <c r="M56" s="26">
        <f t="shared" si="54"/>
        <v>2.1267006802721089</v>
      </c>
      <c r="N56" s="46">
        <v>12505</v>
      </c>
      <c r="O56" s="9">
        <f t="shared" si="62"/>
        <v>5.9796486328816121</v>
      </c>
      <c r="P56" s="1">
        <f t="shared" si="63"/>
        <v>60998</v>
      </c>
      <c r="Q56" s="11">
        <f t="shared" si="64"/>
        <v>29.168061360136953</v>
      </c>
      <c r="R56" s="9">
        <f t="shared" si="55"/>
        <v>0.33537414965986395</v>
      </c>
      <c r="S56" s="46">
        <v>1972</v>
      </c>
      <c r="T56" s="9">
        <f t="shared" si="65"/>
        <v>5.7959087702798024</v>
      </c>
      <c r="U56" s="1">
        <f t="shared" si="66"/>
        <v>13339</v>
      </c>
      <c r="V56" s="11">
        <f t="shared" si="67"/>
        <v>39.204679050082291</v>
      </c>
    </row>
    <row r="57" spans="1:22">
      <c r="A57" s="53" t="str">
        <f t="shared" si="51"/>
        <v xml:space="preserve"> - 1.5</v>
      </c>
      <c r="B57" s="11">
        <f t="shared" si="51"/>
        <v>1.3566979794034821</v>
      </c>
      <c r="C57" s="9">
        <f t="shared" si="52"/>
        <v>32.483465885307659</v>
      </c>
      <c r="D57" s="46">
        <v>155206</v>
      </c>
      <c r="E57" s="9">
        <f t="shared" si="56"/>
        <v>9.3220959970593285</v>
      </c>
      <c r="F57" s="8">
        <f t="shared" si="57"/>
        <v>512753</v>
      </c>
      <c r="G57" s="11">
        <f t="shared" si="58"/>
        <v>30.797344746853611</v>
      </c>
      <c r="H57" s="9">
        <f t="shared" si="53"/>
        <v>10.181875261615739</v>
      </c>
      <c r="I57" s="46">
        <v>48649</v>
      </c>
      <c r="J57" s="9">
        <f t="shared" si="59"/>
        <v>16.526143435606162</v>
      </c>
      <c r="K57" s="1">
        <f t="shared" si="60"/>
        <v>159691</v>
      </c>
      <c r="L57" s="11">
        <f t="shared" si="61"/>
        <v>54.247289181183248</v>
      </c>
      <c r="M57" s="26">
        <f t="shared" si="54"/>
        <v>3.207618250313939</v>
      </c>
      <c r="N57" s="46">
        <v>15326</v>
      </c>
      <c r="O57" s="9">
        <f t="shared" si="62"/>
        <v>7.3285961573405505</v>
      </c>
      <c r="P57" s="1">
        <f t="shared" si="63"/>
        <v>76324</v>
      </c>
      <c r="Q57" s="11">
        <f t="shared" si="64"/>
        <v>36.496657517477502</v>
      </c>
      <c r="R57" s="9">
        <f t="shared" si="55"/>
        <v>0.42884051904562581</v>
      </c>
      <c r="S57" s="46">
        <v>2049</v>
      </c>
      <c r="T57" s="9">
        <f t="shared" si="65"/>
        <v>6.02221960968728</v>
      </c>
      <c r="U57" s="1">
        <f t="shared" si="66"/>
        <v>15388</v>
      </c>
      <c r="V57" s="11">
        <f t="shared" si="67"/>
        <v>45.226898659769574</v>
      </c>
    </row>
    <row r="58" spans="1:22">
      <c r="A58" s="53" t="str">
        <f t="shared" si="51"/>
        <v xml:space="preserve"> - 2</v>
      </c>
      <c r="B58" s="11">
        <f t="shared" si="51"/>
        <v>1.7167083876881852</v>
      </c>
      <c r="C58" s="9">
        <f t="shared" si="52"/>
        <v>38.304907098618386</v>
      </c>
      <c r="D58" s="46">
        <v>241206</v>
      </c>
      <c r="E58" s="9">
        <f t="shared" si="56"/>
        <v>14.487490735323972</v>
      </c>
      <c r="F58" s="8">
        <f t="shared" si="57"/>
        <v>753959</v>
      </c>
      <c r="G58" s="11">
        <f t="shared" si="58"/>
        <v>45.284835482177584</v>
      </c>
      <c r="H58" s="9">
        <f t="shared" si="53"/>
        <v>9.0084167063681111</v>
      </c>
      <c r="I58" s="46">
        <v>56726</v>
      </c>
      <c r="J58" s="9">
        <f t="shared" si="59"/>
        <v>19.269913308150119</v>
      </c>
      <c r="K58" s="1">
        <f t="shared" si="60"/>
        <v>216417</v>
      </c>
      <c r="L58" s="11">
        <f t="shared" si="61"/>
        <v>73.517202489333371</v>
      </c>
      <c r="M58" s="26">
        <f t="shared" si="54"/>
        <v>4.4397332062887092</v>
      </c>
      <c r="N58" s="46">
        <v>27957</v>
      </c>
      <c r="O58" s="9">
        <f t="shared" si="62"/>
        <v>13.368495548138442</v>
      </c>
      <c r="P58" s="1">
        <f t="shared" si="63"/>
        <v>104281</v>
      </c>
      <c r="Q58" s="11">
        <f t="shared" si="64"/>
        <v>49.865153065615942</v>
      </c>
      <c r="R58" s="9">
        <f t="shared" si="55"/>
        <v>0.75194537081149759</v>
      </c>
      <c r="S58" s="46">
        <v>4735</v>
      </c>
      <c r="T58" s="9">
        <f t="shared" si="65"/>
        <v>13.916647072654596</v>
      </c>
      <c r="U58" s="1">
        <f t="shared" si="66"/>
        <v>20123</v>
      </c>
      <c r="V58" s="11">
        <f t="shared" si="67"/>
        <v>59.143545732424172</v>
      </c>
    </row>
    <row r="59" spans="1:22">
      <c r="A59" s="53" t="str">
        <f t="shared" si="51"/>
        <v xml:space="preserve"> - 2.5</v>
      </c>
      <c r="B59" s="11">
        <f t="shared" si="51"/>
        <v>2.2149478140281733</v>
      </c>
      <c r="C59" s="9">
        <f t="shared" si="52"/>
        <v>45.71199541941025</v>
      </c>
      <c r="D59" s="46">
        <v>159672</v>
      </c>
      <c r="E59" s="9">
        <f t="shared" si="56"/>
        <v>9.5903361470720014</v>
      </c>
      <c r="F59" s="8">
        <f t="shared" si="57"/>
        <v>913631</v>
      </c>
      <c r="G59" s="11">
        <f t="shared" si="58"/>
        <v>54.875171629249586</v>
      </c>
      <c r="H59" s="9">
        <f t="shared" si="53"/>
        <v>7.8448325221872315</v>
      </c>
      <c r="I59" s="46">
        <v>27402</v>
      </c>
      <c r="J59" s="9">
        <f t="shared" si="59"/>
        <v>9.3085034106041249</v>
      </c>
      <c r="K59" s="1">
        <f t="shared" si="60"/>
        <v>243819</v>
      </c>
      <c r="L59" s="11">
        <f t="shared" si="61"/>
        <v>82.825705899937503</v>
      </c>
      <c r="M59" s="26">
        <f t="shared" si="54"/>
        <v>5.6137990266246778</v>
      </c>
      <c r="N59" s="46">
        <v>19609</v>
      </c>
      <c r="O59" s="9">
        <f t="shared" si="62"/>
        <v>9.3766437458756915</v>
      </c>
      <c r="P59" s="1">
        <f t="shared" si="63"/>
        <v>123890</v>
      </c>
      <c r="Q59" s="11">
        <f t="shared" si="64"/>
        <v>59.241796811491632</v>
      </c>
      <c r="R59" s="9">
        <f t="shared" si="55"/>
        <v>0.70283423990838823</v>
      </c>
      <c r="S59" s="46">
        <v>2455</v>
      </c>
      <c r="T59" s="9">
        <f t="shared" si="65"/>
        <v>7.2154949447448864</v>
      </c>
      <c r="U59" s="1">
        <f t="shared" si="66"/>
        <v>22578</v>
      </c>
      <c r="V59" s="11">
        <f t="shared" si="67"/>
        <v>66.359040677169062</v>
      </c>
    </row>
    <row r="60" spans="1:22">
      <c r="A60" s="54" t="str">
        <f t="shared" si="51"/>
        <v xml:space="preserve"> - 3</v>
      </c>
      <c r="B60" s="11">
        <f t="shared" si="51"/>
        <v>2.7336771341744175</v>
      </c>
      <c r="C60" s="9">
        <f t="shared" si="52"/>
        <v>30.155239327296247</v>
      </c>
      <c r="D60" s="46">
        <v>69930</v>
      </c>
      <c r="E60" s="9">
        <f t="shared" si="56"/>
        <v>4.2001866749633319</v>
      </c>
      <c r="F60" s="8">
        <f t="shared" si="57"/>
        <v>983561</v>
      </c>
      <c r="G60" s="11">
        <f t="shared" si="58"/>
        <v>59.075358304212919</v>
      </c>
      <c r="H60" s="9">
        <f t="shared" si="53"/>
        <v>4.6826218197498921</v>
      </c>
      <c r="I60" s="46">
        <v>10859</v>
      </c>
      <c r="J60" s="9">
        <f t="shared" si="59"/>
        <v>3.6888197407397341</v>
      </c>
      <c r="K60" s="1">
        <f t="shared" si="60"/>
        <v>254678</v>
      </c>
      <c r="L60" s="11">
        <f t="shared" si="61"/>
        <v>86.514525640677235</v>
      </c>
      <c r="M60" s="26">
        <f t="shared" si="54"/>
        <v>4.2281155670547648</v>
      </c>
      <c r="N60" s="46">
        <v>9805</v>
      </c>
      <c r="O60" s="9">
        <f t="shared" si="62"/>
        <v>4.6885609632470375</v>
      </c>
      <c r="P60" s="1">
        <f t="shared" si="63"/>
        <v>133695</v>
      </c>
      <c r="Q60" s="11">
        <f t="shared" si="64"/>
        <v>63.930357774738667</v>
      </c>
      <c r="R60" s="9">
        <f t="shared" si="55"/>
        <v>0.68262181974989222</v>
      </c>
      <c r="S60" s="46">
        <v>1583</v>
      </c>
      <c r="T60" s="9">
        <f t="shared" si="65"/>
        <v>4.6525981660004705</v>
      </c>
      <c r="U60" s="1">
        <f t="shared" si="66"/>
        <v>24161</v>
      </c>
      <c r="V60" s="11">
        <f t="shared" si="67"/>
        <v>71.011638843169536</v>
      </c>
    </row>
    <row r="61" spans="1:22">
      <c r="A61" s="54" t="str">
        <f t="shared" ref="A61:B65" si="68">A14</f>
        <v xml:space="preserve"> - 3.5</v>
      </c>
      <c r="B61" s="11">
        <f t="shared" si="68"/>
        <v>3.2655869882532844</v>
      </c>
      <c r="C61" s="9">
        <f t="shared" si="52"/>
        <v>155.03599476439791</v>
      </c>
      <c r="D61" s="46">
        <v>236895</v>
      </c>
      <c r="E61" s="9">
        <f>100*D61/D$66</f>
        <v>14.228560308386079</v>
      </c>
      <c r="F61" s="8">
        <f t="shared" ref="F61:G65" si="69">D61+F60</f>
        <v>1220456</v>
      </c>
      <c r="G61" s="11">
        <f t="shared" si="69"/>
        <v>73.303918612599006</v>
      </c>
      <c r="H61" s="9">
        <f t="shared" si="53"/>
        <v>9.4155759162303667</v>
      </c>
      <c r="I61" s="46">
        <v>14387</v>
      </c>
      <c r="J61" s="9">
        <f>100*I61/I$66</f>
        <v>4.8872870070929695</v>
      </c>
      <c r="K61" s="1">
        <f t="shared" ref="K61:L65" si="70">I61+K60</f>
        <v>269065</v>
      </c>
      <c r="L61" s="11">
        <f t="shared" si="70"/>
        <v>91.4018126477702</v>
      </c>
      <c r="M61" s="26">
        <f t="shared" si="54"/>
        <v>14.878926701570681</v>
      </c>
      <c r="N61" s="46">
        <v>22735</v>
      </c>
      <c r="O61" s="9">
        <f>100*N61/N$66</f>
        <v>10.8714363589415</v>
      </c>
      <c r="P61" s="1">
        <f t="shared" ref="P61:Q65" si="71">N61+P60</f>
        <v>156430</v>
      </c>
      <c r="Q61" s="11">
        <f t="shared" si="71"/>
        <v>74.801794133680161</v>
      </c>
      <c r="R61" s="9">
        <f t="shared" si="55"/>
        <v>1.0176701570680629</v>
      </c>
      <c r="S61" s="46">
        <v>1555</v>
      </c>
      <c r="T61" s="9">
        <f>100*S61/S$66</f>
        <v>4.570303315306842</v>
      </c>
      <c r="U61" s="1">
        <f t="shared" ref="U61:V65" si="72">S61+U60</f>
        <v>25716</v>
      </c>
      <c r="V61" s="11">
        <f t="shared" si="72"/>
        <v>75.58194215847638</v>
      </c>
    </row>
    <row r="62" spans="1:22">
      <c r="A62" s="54" t="str">
        <f t="shared" si="68"/>
        <v xml:space="preserve"> - 4</v>
      </c>
      <c r="B62" s="11">
        <f t="shared" si="68"/>
        <v>3.7317642482007392</v>
      </c>
      <c r="C62" s="9">
        <f t="shared" si="52"/>
        <v>70.08733624454149</v>
      </c>
      <c r="D62" s="46">
        <v>80250</v>
      </c>
      <c r="E62" s="9">
        <f>100*D62/D$66</f>
        <v>4.820034043555089</v>
      </c>
      <c r="F62" s="8">
        <f t="shared" si="69"/>
        <v>1300706</v>
      </c>
      <c r="G62" s="11">
        <f t="shared" si="69"/>
        <v>78.123952656154088</v>
      </c>
      <c r="H62" s="9">
        <f t="shared" si="53"/>
        <v>4.4899563318777291</v>
      </c>
      <c r="I62" s="46">
        <v>5141</v>
      </c>
      <c r="J62" s="9">
        <f>100*I62/I$66</f>
        <v>1.7464059570073647</v>
      </c>
      <c r="K62" s="1">
        <f t="shared" si="70"/>
        <v>274206</v>
      </c>
      <c r="L62" s="11">
        <f t="shared" si="70"/>
        <v>93.148218604777568</v>
      </c>
      <c r="M62" s="26">
        <f t="shared" si="54"/>
        <v>9.3432314410480348</v>
      </c>
      <c r="N62" s="46">
        <v>10698</v>
      </c>
      <c r="O62" s="9">
        <f>100*N62/N$66</f>
        <v>5.1155762554632132</v>
      </c>
      <c r="P62" s="1">
        <f t="shared" si="71"/>
        <v>167128</v>
      </c>
      <c r="Q62" s="11">
        <f t="shared" si="71"/>
        <v>79.917370389143372</v>
      </c>
      <c r="R62" s="9">
        <f t="shared" si="55"/>
        <v>1.5266375545851529</v>
      </c>
      <c r="S62" s="46">
        <v>1748</v>
      </c>
      <c r="T62" s="9">
        <f>100*S62/S$66</f>
        <v>5.1375499647307779</v>
      </c>
      <c r="U62" s="1">
        <f t="shared" si="72"/>
        <v>27464</v>
      </c>
      <c r="V62" s="11">
        <f t="shared" si="72"/>
        <v>80.719492123207161</v>
      </c>
    </row>
    <row r="63" spans="1:22">
      <c r="A63" s="54" t="str">
        <f t="shared" si="68"/>
        <v xml:space="preserve"> - 5</v>
      </c>
      <c r="B63" s="11">
        <f t="shared" si="68"/>
        <v>4.541898663697105</v>
      </c>
      <c r="C63" s="9">
        <f t="shared" si="52"/>
        <v>84.109523809523807</v>
      </c>
      <c r="D63" s="46">
        <v>123641</v>
      </c>
      <c r="E63" s="9">
        <f>100*D63/D$66</f>
        <v>7.4262159399276602</v>
      </c>
      <c r="F63" s="8">
        <f t="shared" si="69"/>
        <v>1424347</v>
      </c>
      <c r="G63" s="11">
        <f t="shared" si="69"/>
        <v>85.550168596081747</v>
      </c>
      <c r="H63" s="9">
        <f t="shared" si="53"/>
        <v>4.8870748299319731</v>
      </c>
      <c r="I63" s="46">
        <v>7184</v>
      </c>
      <c r="J63" s="9">
        <f>100*I63/I$66</f>
        <v>2.4404163382884474</v>
      </c>
      <c r="K63" s="1">
        <f t="shared" si="70"/>
        <v>281390</v>
      </c>
      <c r="L63" s="11">
        <f t="shared" si="70"/>
        <v>95.588634943066012</v>
      </c>
      <c r="M63" s="26">
        <f t="shared" si="54"/>
        <v>7.5163265306122451</v>
      </c>
      <c r="N63" s="46">
        <v>11049</v>
      </c>
      <c r="O63" s="9">
        <f>100*N63/N$66</f>
        <v>5.2834176525157082</v>
      </c>
      <c r="P63" s="1">
        <f t="shared" si="71"/>
        <v>178177</v>
      </c>
      <c r="Q63" s="11">
        <f t="shared" si="71"/>
        <v>85.200788041659081</v>
      </c>
      <c r="R63" s="9">
        <f t="shared" si="55"/>
        <v>1.2829931972789115</v>
      </c>
      <c r="S63" s="46">
        <v>1886</v>
      </c>
      <c r="T63" s="9">
        <f>100*S63/S$66</f>
        <v>5.5431460145779452</v>
      </c>
      <c r="U63" s="1">
        <f t="shared" si="72"/>
        <v>29350</v>
      </c>
      <c r="V63" s="11">
        <f t="shared" si="72"/>
        <v>86.262638137785103</v>
      </c>
    </row>
    <row r="64" spans="1:22">
      <c r="A64" s="54" t="str">
        <f t="shared" si="68"/>
        <v xml:space="preserve"> - 10</v>
      </c>
      <c r="B64" s="11">
        <f t="shared" si="68"/>
        <v>6.432925065097888</v>
      </c>
      <c r="C64" s="9">
        <f t="shared" si="52"/>
        <v>63.757054370268413</v>
      </c>
      <c r="D64" s="46">
        <v>185278</v>
      </c>
      <c r="E64" s="9">
        <f>100*D64/D$66</f>
        <v>11.128302399025543</v>
      </c>
      <c r="F64" s="8">
        <f t="shared" si="69"/>
        <v>1609625</v>
      </c>
      <c r="G64" s="11">
        <f t="shared" si="69"/>
        <v>96.67847099510729</v>
      </c>
      <c r="H64" s="9">
        <f t="shared" si="53"/>
        <v>3.568134893324157</v>
      </c>
      <c r="I64" s="46">
        <v>10369</v>
      </c>
      <c r="J64" s="9">
        <f>100*I64/I$66</f>
        <v>3.5223659537462293</v>
      </c>
      <c r="K64" s="1">
        <f t="shared" si="70"/>
        <v>291759</v>
      </c>
      <c r="L64" s="11">
        <f t="shared" si="70"/>
        <v>99.111000896812243</v>
      </c>
      <c r="M64" s="26">
        <f t="shared" si="54"/>
        <v>7.4817618719889882</v>
      </c>
      <c r="N64" s="46">
        <v>21742</v>
      </c>
      <c r="O64" s="9">
        <f>100*N64/N$66</f>
        <v>10.396603004887005</v>
      </c>
      <c r="P64" s="1">
        <f t="shared" si="71"/>
        <v>199919</v>
      </c>
      <c r="Q64" s="11">
        <f t="shared" si="71"/>
        <v>95.597391046546079</v>
      </c>
      <c r="R64" s="9">
        <f t="shared" si="55"/>
        <v>0.83757742601514107</v>
      </c>
      <c r="S64" s="46">
        <v>2434</v>
      </c>
      <c r="T64" s="9">
        <f>100*S64/S$66</f>
        <v>7.153773806724665</v>
      </c>
      <c r="U64" s="1">
        <f t="shared" si="72"/>
        <v>31784</v>
      </c>
      <c r="V64" s="11">
        <f t="shared" si="72"/>
        <v>93.416411944509775</v>
      </c>
    </row>
    <row r="65" spans="1:22" ht="13.5" thickBot="1">
      <c r="A65" s="71" t="str">
        <f t="shared" si="68"/>
        <v>viac</v>
      </c>
      <c r="B65" s="17">
        <f>B18</f>
        <v>20.486816965991594</v>
      </c>
      <c r="C65" s="8">
        <f t="shared" si="52"/>
        <v>22.89896480331263</v>
      </c>
      <c r="D65" s="46">
        <v>55301</v>
      </c>
      <c r="E65" s="9">
        <f>100*D65/D$66</f>
        <v>3.3215290048927097</v>
      </c>
      <c r="F65" s="8">
        <f t="shared" si="69"/>
        <v>1664926</v>
      </c>
      <c r="G65" s="11">
        <f t="shared" si="69"/>
        <v>100</v>
      </c>
      <c r="H65" s="9">
        <f t="shared" si="53"/>
        <v>1.0836438923395446</v>
      </c>
      <c r="I65" s="46">
        <v>2617</v>
      </c>
      <c r="J65" s="9">
        <f>100*I65/I$66</f>
        <v>0.88899910318775988</v>
      </c>
      <c r="K65" s="1">
        <f t="shared" si="70"/>
        <v>294376</v>
      </c>
      <c r="L65" s="11">
        <f t="shared" si="70"/>
        <v>100</v>
      </c>
      <c r="M65" s="26">
        <f t="shared" si="54"/>
        <v>3.8124223602484473</v>
      </c>
      <c r="N65" s="46">
        <v>9207</v>
      </c>
      <c r="O65" s="9">
        <f>100*N65/N$66</f>
        <v>4.4026089534538988</v>
      </c>
      <c r="P65" s="1">
        <f t="shared" si="71"/>
        <v>209126</v>
      </c>
      <c r="Q65" s="11">
        <f t="shared" si="71"/>
        <v>99.999999999999972</v>
      </c>
      <c r="R65" s="9">
        <f t="shared" si="55"/>
        <v>0.92753623188405798</v>
      </c>
      <c r="S65" s="46">
        <v>2240</v>
      </c>
      <c r="T65" s="9">
        <f>100*S65/S$66</f>
        <v>6.5835880554902424</v>
      </c>
      <c r="U65" s="1">
        <f t="shared" si="72"/>
        <v>34024</v>
      </c>
      <c r="V65" s="11">
        <f t="shared" si="72"/>
        <v>100.00000000000001</v>
      </c>
    </row>
    <row r="66" spans="1:22" ht="13.5" thickBot="1">
      <c r="A66" s="45" t="s">
        <v>1</v>
      </c>
      <c r="B66" s="17">
        <f>B19</f>
        <v>1.8977871837378046</v>
      </c>
      <c r="C66" s="12">
        <f t="shared" si="52"/>
        <v>23.061513955260061</v>
      </c>
      <c r="D66" s="28">
        <f>SUM(D51:D65)</f>
        <v>1664926</v>
      </c>
      <c r="E66" s="12">
        <f>SUM(E51:E65)</f>
        <v>100</v>
      </c>
      <c r="F66" s="4"/>
      <c r="G66" s="23"/>
      <c r="H66" s="12">
        <f t="shared" si="53"/>
        <v>4.07751229309509</v>
      </c>
      <c r="I66" s="28">
        <f>SUM(I51:I65)</f>
        <v>294376</v>
      </c>
      <c r="J66" s="12">
        <f>SUM(J51:J65)</f>
        <v>100</v>
      </c>
      <c r="K66" s="4"/>
      <c r="L66" s="12"/>
      <c r="M66" s="22">
        <f t="shared" si="54"/>
        <v>2.8966825957476279</v>
      </c>
      <c r="N66" s="28">
        <f>SUM(N51:N65)</f>
        <v>209126</v>
      </c>
      <c r="O66" s="12">
        <f>SUM(O51:O65)</f>
        <v>99.999999999999972</v>
      </c>
      <c r="P66" s="4"/>
      <c r="Q66" s="23"/>
      <c r="R66" s="22">
        <f t="shared" si="55"/>
        <v>0.47127917445806494</v>
      </c>
      <c r="S66" s="28">
        <f>SUM(S51:S65)</f>
        <v>34024</v>
      </c>
      <c r="T66" s="12">
        <f>SUM(T51:T65)</f>
        <v>100.00000000000001</v>
      </c>
      <c r="U66" s="4"/>
      <c r="V66" s="23"/>
    </row>
    <row r="67" spans="1:22">
      <c r="A67" s="1"/>
      <c r="B67" s="9"/>
      <c r="C67" s="9"/>
      <c r="D67" s="1"/>
      <c r="E67" s="1"/>
      <c r="F67" s="1"/>
      <c r="G67" s="1"/>
      <c r="H67" s="1"/>
      <c r="I67" s="8"/>
      <c r="J67" s="9"/>
      <c r="K67" s="1"/>
      <c r="L67" s="1"/>
      <c r="M67" s="1"/>
      <c r="N67" s="8"/>
      <c r="O67" s="9"/>
      <c r="P67" s="1"/>
      <c r="Q67" s="9"/>
      <c r="R67" s="9"/>
      <c r="S67" s="8"/>
      <c r="T67" s="9"/>
      <c r="U67" s="1"/>
      <c r="V67" s="9"/>
    </row>
    <row r="68" spans="1:22">
      <c r="A68" s="1" t="str">
        <f>A1</f>
        <v>Frekvenčná tabuľka: Finančná produktivita práce (SR, rok 2007, v Sk PH/1 Sk osobných nákladov; v mil. Sk)</v>
      </c>
      <c r="B68" s="9"/>
      <c r="C68" s="9"/>
      <c r="D68" s="1"/>
      <c r="E68" s="1"/>
      <c r="F68" s="1"/>
      <c r="G68" s="1"/>
      <c r="H68" s="1"/>
      <c r="I68" s="8"/>
      <c r="J68" s="9"/>
      <c r="K68" s="1"/>
      <c r="L68" s="1"/>
      <c r="M68" s="1"/>
      <c r="N68" s="8"/>
      <c r="O68" s="9"/>
      <c r="P68" s="1"/>
      <c r="Q68" s="9"/>
      <c r="R68" s="9"/>
      <c r="S68" s="8"/>
      <c r="T68" s="9"/>
      <c r="U68" s="1"/>
      <c r="V68" s="9"/>
    </row>
    <row r="69" spans="1:22" ht="13.5" thickBot="1"/>
    <row r="70" spans="1:22" ht="13.5" thickBot="1">
      <c r="A70" s="6" t="s">
        <v>0</v>
      </c>
      <c r="B70" s="20" t="s">
        <v>2</v>
      </c>
      <c r="C70" s="15" t="s">
        <v>32</v>
      </c>
      <c r="D70" s="2" t="s">
        <v>57</v>
      </c>
      <c r="E70" s="3" t="s">
        <v>107</v>
      </c>
      <c r="F70" s="15" t="s">
        <v>33</v>
      </c>
      <c r="G70" s="2" t="s">
        <v>34</v>
      </c>
      <c r="H70" s="2" t="s">
        <v>35</v>
      </c>
      <c r="I70" s="57" t="s">
        <v>72</v>
      </c>
      <c r="J70" s="57" t="s">
        <v>84</v>
      </c>
      <c r="K70" s="3" t="s">
        <v>59</v>
      </c>
      <c r="L70" s="15" t="s">
        <v>61</v>
      </c>
      <c r="M70" s="2" t="s">
        <v>108</v>
      </c>
      <c r="N70" s="2" t="s">
        <v>109</v>
      </c>
      <c r="O70" s="52" t="s">
        <v>120</v>
      </c>
      <c r="P70" s="49" t="s">
        <v>121</v>
      </c>
    </row>
    <row r="71" spans="1:22">
      <c r="A71" s="56" t="str">
        <f t="shared" ref="A71:B80" si="73">A4</f>
        <v>ON=0</v>
      </c>
      <c r="B71" s="14" t="str">
        <f t="shared" si="73"/>
        <v>x</v>
      </c>
      <c r="C71" s="18">
        <f t="shared" ref="C71:C76" si="74">100*S4/D22</f>
        <v>1.1194330353547555</v>
      </c>
      <c r="D71" s="64" t="s">
        <v>63</v>
      </c>
      <c r="E71" s="26">
        <f t="shared" ref="E71:E86" si="75">N4/I22</f>
        <v>0.38638532372727707</v>
      </c>
      <c r="F71" s="10">
        <f>100*S4/N4</f>
        <v>0.75093384373167038</v>
      </c>
      <c r="G71" s="9">
        <f>100*I4/N4</f>
        <v>5.9573055907140429</v>
      </c>
      <c r="H71" s="26">
        <f>100*I51/N4</f>
        <v>0</v>
      </c>
      <c r="I71" s="26">
        <f>100*N51/N4</f>
        <v>9.6942240607538661</v>
      </c>
      <c r="J71" s="9">
        <f>100*S51/N4</f>
        <v>4.3219214027722037</v>
      </c>
      <c r="K71" s="11">
        <f>100*D51/N4</f>
        <v>33.611428395023616</v>
      </c>
      <c r="L71" s="59">
        <f>1000*I51/D22</f>
        <v>0</v>
      </c>
      <c r="M71" s="60">
        <f t="shared" ref="M71:M76" si="76">1000*(I22)/D22</f>
        <v>3858.1207791161887</v>
      </c>
      <c r="N71" s="63" t="s">
        <v>63</v>
      </c>
      <c r="O71" s="11">
        <f t="shared" ref="O71:O86" si="77">100*N22/I22</f>
        <v>57.889808674077962</v>
      </c>
      <c r="P71" s="50">
        <f t="shared" ref="P71:P86" si="78">100*N22/S22</f>
        <v>92.006483535232888</v>
      </c>
    </row>
    <row r="72" spans="1:22">
      <c r="A72" s="55" t="str">
        <f t="shared" si="73"/>
        <v xml:space="preserve"> - -2</v>
      </c>
      <c r="B72" s="14">
        <f t="shared" si="73"/>
        <v>-4.9843478260869567</v>
      </c>
      <c r="C72" s="18">
        <f t="shared" si="74"/>
        <v>-8.8817943680419127</v>
      </c>
      <c r="D72" s="26">
        <f t="shared" ref="D72:D86" si="79">I5/I52</f>
        <v>-4.9843478260869567</v>
      </c>
      <c r="E72" s="26">
        <f t="shared" si="75"/>
        <v>2.317383605874388</v>
      </c>
      <c r="F72" s="10">
        <f t="shared" ref="F72:F86" si="80">100*S5/N5</f>
        <v>-0.97531596641676999</v>
      </c>
      <c r="G72" s="9">
        <f t="shared" ref="G72:G86" si="81">100*I5/N5</f>
        <v>-3.8644086079499487</v>
      </c>
      <c r="H72" s="26">
        <f t="shared" ref="H72:H86" si="82">100*I52/N5</f>
        <v>0.77530877514697161</v>
      </c>
      <c r="I72" s="26">
        <f t="shared" ref="I72:I86" si="83">100*N52/N5</f>
        <v>4.1214965032450603</v>
      </c>
      <c r="J72" s="9">
        <f t="shared" ref="J72:J86" si="84">100*S52/N5</f>
        <v>0.51417579059022345</v>
      </c>
      <c r="K72" s="11">
        <f t="shared" ref="K72:K86" si="85">100*D52/N5</f>
        <v>9.8304658145011956</v>
      </c>
      <c r="L72" s="59">
        <f>1000*I52/D23</f>
        <v>70.604125736738709</v>
      </c>
      <c r="M72" s="60">
        <f t="shared" si="76"/>
        <v>3929.6823837590046</v>
      </c>
      <c r="N72" s="9">
        <f t="shared" ref="N72:N86" si="86">I23/I52</f>
        <v>55.657971014492752</v>
      </c>
      <c r="O72" s="11">
        <f t="shared" si="77"/>
        <v>43.774606811790441</v>
      </c>
      <c r="P72" s="50">
        <f t="shared" si="78"/>
        <v>89.529855356496171</v>
      </c>
    </row>
    <row r="73" spans="1:22">
      <c r="A73" s="55" t="str">
        <f t="shared" si="73"/>
        <v xml:space="preserve"> - -0</v>
      </c>
      <c r="B73" s="14">
        <f t="shared" si="73"/>
        <v>-0.6860176639872978</v>
      </c>
      <c r="C73" s="18">
        <f t="shared" si="74"/>
        <v>-8.6579145413496104</v>
      </c>
      <c r="D73" s="26">
        <f t="shared" si="79"/>
        <v>-0.6860176639872978</v>
      </c>
      <c r="E73" s="26">
        <f t="shared" si="75"/>
        <v>0.41820902319227143</v>
      </c>
      <c r="F73" s="10">
        <f t="shared" si="80"/>
        <v>-8.0532005911176796</v>
      </c>
      <c r="G73" s="9">
        <f t="shared" si="81"/>
        <v>-10.753675040833787</v>
      </c>
      <c r="H73" s="26">
        <f t="shared" si="82"/>
        <v>15.675507505638951</v>
      </c>
      <c r="I73" s="26">
        <f t="shared" si="83"/>
        <v>10.764564050711675</v>
      </c>
      <c r="J73" s="9">
        <f t="shared" si="84"/>
        <v>3.1578128645873842</v>
      </c>
      <c r="K73" s="11">
        <f t="shared" si="85"/>
        <v>59.136657073967491</v>
      </c>
      <c r="L73" s="59">
        <f t="shared" ref="L73:L86" si="87">1000*I53/D24</f>
        <v>168.52579647127686</v>
      </c>
      <c r="M73" s="60">
        <f t="shared" si="76"/>
        <v>2570.699891295259</v>
      </c>
      <c r="N73" s="9">
        <f t="shared" si="86"/>
        <v>15.254043862260593</v>
      </c>
      <c r="O73" s="11">
        <f t="shared" si="77"/>
        <v>62.130566307777379</v>
      </c>
      <c r="P73" s="50">
        <f t="shared" si="78"/>
        <v>76.557540000641296</v>
      </c>
    </row>
    <row r="74" spans="1:22">
      <c r="A74" s="56">
        <f t="shared" si="73"/>
        <v>0</v>
      </c>
      <c r="B74" s="14">
        <f t="shared" si="73"/>
        <v>0</v>
      </c>
      <c r="C74" s="18">
        <f t="shared" si="74"/>
        <v>18</v>
      </c>
      <c r="D74" s="26">
        <f t="shared" si="79"/>
        <v>0</v>
      </c>
      <c r="E74" s="26">
        <f t="shared" si="75"/>
        <v>0.13225806451612904</v>
      </c>
      <c r="F74" s="10">
        <f t="shared" si="80"/>
        <v>-43.902439024390247</v>
      </c>
      <c r="G74" s="9">
        <f t="shared" si="81"/>
        <v>0</v>
      </c>
      <c r="H74" s="26">
        <f t="shared" si="82"/>
        <v>48.780487804878049</v>
      </c>
      <c r="I74" s="26">
        <f t="shared" si="83"/>
        <v>26.829268292682926</v>
      </c>
      <c r="J74" s="9">
        <f t="shared" si="84"/>
        <v>0</v>
      </c>
      <c r="K74" s="11">
        <f t="shared" si="85"/>
        <v>39.024390243902438</v>
      </c>
      <c r="L74" s="59">
        <f>1000*I54/D25</f>
        <v>-200</v>
      </c>
      <c r="M74" s="60">
        <f t="shared" si="76"/>
        <v>-3100</v>
      </c>
      <c r="N74" s="9">
        <f t="shared" si="86"/>
        <v>15.5</v>
      </c>
      <c r="O74" s="11">
        <f t="shared" si="77"/>
        <v>33.87096774193548</v>
      </c>
      <c r="P74" s="50">
        <f t="shared" si="78"/>
        <v>70</v>
      </c>
    </row>
    <row r="75" spans="1:22">
      <c r="A75" s="56" t="str">
        <f t="shared" si="73"/>
        <v xml:space="preserve"> - 1</v>
      </c>
      <c r="B75" s="14">
        <f t="shared" si="73"/>
        <v>0.6957621907960081</v>
      </c>
      <c r="C75" s="18">
        <f t="shared" si="74"/>
        <v>11.563179558869214</v>
      </c>
      <c r="D75" s="26">
        <f t="shared" si="79"/>
        <v>0.6957621907960081</v>
      </c>
      <c r="E75" s="26">
        <f t="shared" si="75"/>
        <v>0.90151027844434772</v>
      </c>
      <c r="F75" s="10">
        <f t="shared" si="80"/>
        <v>5.0890617856791893</v>
      </c>
      <c r="G75" s="9">
        <f t="shared" si="81"/>
        <v>12.570337234192548</v>
      </c>
      <c r="H75" s="26">
        <f t="shared" si="82"/>
        <v>18.067002490910102</v>
      </c>
      <c r="I75" s="26">
        <f t="shared" si="83"/>
        <v>8.4729396584505086</v>
      </c>
      <c r="J75" s="9">
        <f t="shared" si="84"/>
        <v>1.1078781974868726</v>
      </c>
      <c r="K75" s="11">
        <f t="shared" si="85"/>
        <v>49.350355264450911</v>
      </c>
      <c r="L75" s="59">
        <f t="shared" si="87"/>
        <v>410.51180490835662</v>
      </c>
      <c r="M75" s="60">
        <f t="shared" si="76"/>
        <v>2520.3964740602673</v>
      </c>
      <c r="N75" s="9">
        <f t="shared" si="86"/>
        <v>6.139644326727522</v>
      </c>
      <c r="O75" s="11">
        <f t="shared" si="77"/>
        <v>63.101212921913095</v>
      </c>
      <c r="P75" s="50">
        <f t="shared" si="78"/>
        <v>58.224725889858369</v>
      </c>
    </row>
    <row r="76" spans="1:22">
      <c r="A76" s="56" t="str">
        <f t="shared" si="73"/>
        <v xml:space="preserve"> - 1.25</v>
      </c>
      <c r="B76" s="14">
        <f t="shared" si="73"/>
        <v>1.1268837601433239</v>
      </c>
      <c r="C76" s="18">
        <f t="shared" si="74"/>
        <v>-0.3590709670893758</v>
      </c>
      <c r="D76" s="26">
        <f t="shared" si="79"/>
        <v>1.1268837601433239</v>
      </c>
      <c r="E76" s="26">
        <f t="shared" si="75"/>
        <v>1.4045586736596156</v>
      </c>
      <c r="F76" s="10">
        <f t="shared" si="80"/>
        <v>-0.10051887560435205</v>
      </c>
      <c r="G76" s="9">
        <f t="shared" si="81"/>
        <v>22.708063454309922</v>
      </c>
      <c r="H76" s="26">
        <f t="shared" si="82"/>
        <v>20.151203041049925</v>
      </c>
      <c r="I76" s="26">
        <f t="shared" si="83"/>
        <v>4.4260159839169795</v>
      </c>
      <c r="J76" s="9">
        <f t="shared" si="84"/>
        <v>0.69796909398514873</v>
      </c>
      <c r="K76" s="11">
        <f t="shared" si="85"/>
        <v>49.051441596409639</v>
      </c>
      <c r="L76" s="59">
        <f t="shared" si="87"/>
        <v>719.8361422629057</v>
      </c>
      <c r="M76" s="60">
        <f t="shared" si="76"/>
        <v>2543.2718445374435</v>
      </c>
      <c r="N76" s="9">
        <f t="shared" si="86"/>
        <v>3.5331260758070751</v>
      </c>
      <c r="O76" s="11">
        <f t="shared" si="77"/>
        <v>49.13474683701623</v>
      </c>
      <c r="P76" s="50">
        <f t="shared" si="78"/>
        <v>60.09826157279322</v>
      </c>
    </row>
    <row r="77" spans="1:22">
      <c r="A77" s="55" t="str">
        <f t="shared" si="73"/>
        <v xml:space="preserve"> - 1.5</v>
      </c>
      <c r="B77" s="14">
        <f t="shared" si="73"/>
        <v>1.3566979794034821</v>
      </c>
      <c r="C77" s="18">
        <f t="shared" ref="C77:C86" si="88">100*S10/D28</f>
        <v>4.9664257302938282</v>
      </c>
      <c r="D77" s="26">
        <f t="shared" si="79"/>
        <v>1.3566979794034821</v>
      </c>
      <c r="E77" s="26">
        <f t="shared" si="75"/>
        <v>1.4334858937311039</v>
      </c>
      <c r="F77" s="10">
        <f t="shared" si="80"/>
        <v>1.6913602544905819</v>
      </c>
      <c r="G77" s="9">
        <f t="shared" si="81"/>
        <v>19.227206255061553</v>
      </c>
      <c r="H77" s="26">
        <f t="shared" si="82"/>
        <v>14.172060802740667</v>
      </c>
      <c r="I77" s="26">
        <f t="shared" si="83"/>
        <v>4.464655056893327</v>
      </c>
      <c r="J77" s="9">
        <f t="shared" si="84"/>
        <v>0.59689926997092702</v>
      </c>
      <c r="K77" s="11">
        <f t="shared" si="85"/>
        <v>45.213444653542069</v>
      </c>
      <c r="L77" s="40">
        <f t="shared" si="87"/>
        <v>416.14131132115818</v>
      </c>
      <c r="M77" s="25">
        <f t="shared" ref="M77:M86" si="89">1000*(I28)/D28</f>
        <v>2048.398272101279</v>
      </c>
      <c r="N77" s="9">
        <f t="shared" si="86"/>
        <v>4.9223622273839132</v>
      </c>
      <c r="O77" s="11">
        <f t="shared" si="77"/>
        <v>52.437486428249287</v>
      </c>
      <c r="P77" s="50">
        <f t="shared" si="78"/>
        <v>64.619398530289615</v>
      </c>
    </row>
    <row r="78" spans="1:22">
      <c r="A78" s="55" t="str">
        <f t="shared" si="73"/>
        <v xml:space="preserve"> - 2</v>
      </c>
      <c r="B78" s="14">
        <f t="shared" si="73"/>
        <v>1.7167083876881852</v>
      </c>
      <c r="C78" s="18">
        <f t="shared" si="88"/>
        <v>12.150406211805306</v>
      </c>
      <c r="D78" s="26">
        <f t="shared" si="79"/>
        <v>1.7167083876881852</v>
      </c>
      <c r="E78" s="26">
        <f t="shared" si="75"/>
        <v>1.5463707056727556</v>
      </c>
      <c r="F78" s="10">
        <f t="shared" si="80"/>
        <v>3.0640315006831851</v>
      </c>
      <c r="G78" s="9">
        <f t="shared" si="81"/>
        <v>16.050646347473368</v>
      </c>
      <c r="H78" s="26">
        <f t="shared" si="82"/>
        <v>9.3496638465709712</v>
      </c>
      <c r="I78" s="26">
        <f t="shared" si="83"/>
        <v>4.6079143983109097</v>
      </c>
      <c r="J78" s="9">
        <f t="shared" si="84"/>
        <v>0.78042975555324801</v>
      </c>
      <c r="K78" s="11">
        <f t="shared" si="85"/>
        <v>39.755932337481887</v>
      </c>
      <c r="L78" s="40">
        <f t="shared" si="87"/>
        <v>370.76059320649154</v>
      </c>
      <c r="M78" s="25">
        <f t="shared" si="89"/>
        <v>2564.3893097340506</v>
      </c>
      <c r="N78" s="9">
        <f t="shared" si="86"/>
        <v>6.9165638331629236</v>
      </c>
      <c r="O78" s="11">
        <f t="shared" si="77"/>
        <v>43.388411847615259</v>
      </c>
      <c r="P78" s="50">
        <f t="shared" si="78"/>
        <v>59.309816218099471</v>
      </c>
    </row>
    <row r="79" spans="1:22">
      <c r="A79" s="55" t="str">
        <f t="shared" si="73"/>
        <v xml:space="preserve"> - 2.5</v>
      </c>
      <c r="B79" s="14">
        <f t="shared" si="73"/>
        <v>2.2149478140281733</v>
      </c>
      <c r="C79" s="18">
        <f t="shared" si="88"/>
        <v>7.7365330610160834</v>
      </c>
      <c r="D79" s="26">
        <f t="shared" si="79"/>
        <v>2.2149478140281733</v>
      </c>
      <c r="E79" s="26">
        <f t="shared" si="75"/>
        <v>1.0339677798608242</v>
      </c>
      <c r="F79" s="10">
        <f t="shared" si="80"/>
        <v>3.8803523868059826</v>
      </c>
      <c r="G79" s="9">
        <f t="shared" si="81"/>
        <v>15.543433722597829</v>
      </c>
      <c r="H79" s="26">
        <f t="shared" si="82"/>
        <v>7.0175169022741244</v>
      </c>
      <c r="I79" s="26">
        <f t="shared" si="83"/>
        <v>5.0217680803114115</v>
      </c>
      <c r="J79" s="9">
        <f t="shared" si="84"/>
        <v>0.62871337840606434</v>
      </c>
      <c r="K79" s="11">
        <f t="shared" si="85"/>
        <v>40.891210817455438</v>
      </c>
      <c r="L79" s="40">
        <f t="shared" si="87"/>
        <v>139.91319887669135</v>
      </c>
      <c r="M79" s="25">
        <f t="shared" si="89"/>
        <v>1928.2716364564717</v>
      </c>
      <c r="N79" s="9">
        <f t="shared" si="86"/>
        <v>13.781913728924897</v>
      </c>
      <c r="O79" s="11">
        <f t="shared" si="77"/>
        <v>63.236259837098707</v>
      </c>
      <c r="P79" s="50">
        <f t="shared" si="78"/>
        <v>77.427585804418456</v>
      </c>
    </row>
    <row r="80" spans="1:22">
      <c r="A80" s="56" t="str">
        <f t="shared" si="73"/>
        <v xml:space="preserve"> - 3</v>
      </c>
      <c r="B80" s="14">
        <f t="shared" si="73"/>
        <v>2.7336771341744175</v>
      </c>
      <c r="C80" s="18">
        <f t="shared" si="88"/>
        <v>17.093293427322489</v>
      </c>
      <c r="D80" s="26">
        <f t="shared" si="79"/>
        <v>2.7336771341744175</v>
      </c>
      <c r="E80" s="26">
        <f t="shared" si="75"/>
        <v>1.4792534940162356</v>
      </c>
      <c r="F80" s="10">
        <f t="shared" si="80"/>
        <v>4.9112901400801103</v>
      </c>
      <c r="G80" s="9">
        <f t="shared" si="81"/>
        <v>16.794337957410214</v>
      </c>
      <c r="H80" s="26">
        <f t="shared" si="82"/>
        <v>6.1434972504469441</v>
      </c>
      <c r="I80" s="26">
        <f t="shared" si="83"/>
        <v>5.5471950032813595</v>
      </c>
      <c r="J80" s="9">
        <f t="shared" si="84"/>
        <v>0.89558487406368104</v>
      </c>
      <c r="K80" s="11">
        <f t="shared" si="85"/>
        <v>39.563013419629321</v>
      </c>
      <c r="L80" s="40">
        <f t="shared" si="87"/>
        <v>213.81876895207341</v>
      </c>
      <c r="M80" s="25">
        <f t="shared" si="89"/>
        <v>2352.8137675737407</v>
      </c>
      <c r="N80" s="9">
        <f t="shared" si="86"/>
        <v>11.003775669951192</v>
      </c>
      <c r="O80" s="11">
        <f t="shared" si="77"/>
        <v>50.48958071805172</v>
      </c>
      <c r="P80" s="50">
        <f t="shared" si="78"/>
        <v>60.651452699306326</v>
      </c>
    </row>
    <row r="81" spans="1:16">
      <c r="A81" s="56" t="str">
        <f t="shared" ref="A81:B85" si="90">A14</f>
        <v xml:space="preserve"> - 3.5</v>
      </c>
      <c r="B81" s="14">
        <f t="shared" si="90"/>
        <v>3.2655869882532844</v>
      </c>
      <c r="C81" s="18">
        <f t="shared" si="88"/>
        <v>12.60339820915439</v>
      </c>
      <c r="D81" s="26">
        <f t="shared" si="79"/>
        <v>3.2655869882532844</v>
      </c>
      <c r="E81" s="26">
        <f t="shared" si="75"/>
        <v>1.6701538517544379</v>
      </c>
      <c r="F81" s="10">
        <f t="shared" si="80"/>
        <v>4.5290822498555965</v>
      </c>
      <c r="G81" s="9">
        <f t="shared" si="81"/>
        <v>12.8006582604052</v>
      </c>
      <c r="H81" s="26">
        <f t="shared" si="82"/>
        <v>3.9198644245125713</v>
      </c>
      <c r="I81" s="26">
        <f t="shared" si="83"/>
        <v>6.1943502948003966</v>
      </c>
      <c r="J81" s="9">
        <f t="shared" si="84"/>
        <v>0.42367339821485012</v>
      </c>
      <c r="K81" s="11">
        <f t="shared" si="85"/>
        <v>64.544121974345288</v>
      </c>
      <c r="L81" s="40">
        <f t="shared" si="87"/>
        <v>109.08084583715588</v>
      </c>
      <c r="M81" s="25">
        <f t="shared" si="89"/>
        <v>1666.1763702395124</v>
      </c>
      <c r="N81" s="9">
        <f t="shared" si="86"/>
        <v>15.274692430666574</v>
      </c>
      <c r="O81" s="11">
        <f t="shared" si="77"/>
        <v>49.508320554066536</v>
      </c>
      <c r="P81" s="50">
        <f t="shared" si="78"/>
        <v>50.67065332811714</v>
      </c>
    </row>
    <row r="82" spans="1:16">
      <c r="A82" s="56" t="str">
        <f t="shared" si="90"/>
        <v xml:space="preserve"> - 4</v>
      </c>
      <c r="B82" s="14">
        <f t="shared" si="90"/>
        <v>3.7317642482007392</v>
      </c>
      <c r="C82" s="18">
        <f t="shared" si="88"/>
        <v>19.083453115752093</v>
      </c>
      <c r="D82" s="26">
        <f t="shared" si="79"/>
        <v>3.7317642482007392</v>
      </c>
      <c r="E82" s="26">
        <f t="shared" si="75"/>
        <v>1.7671750237243944</v>
      </c>
      <c r="F82" s="10">
        <f t="shared" si="80"/>
        <v>3.6727653411587302</v>
      </c>
      <c r="G82" s="9">
        <f t="shared" si="81"/>
        <v>10.406439679534815</v>
      </c>
      <c r="H82" s="26">
        <f t="shared" si="82"/>
        <v>2.7886112271299708</v>
      </c>
      <c r="I82" s="26">
        <f t="shared" si="83"/>
        <v>5.802871602380165</v>
      </c>
      <c r="J82" s="9">
        <f t="shared" si="84"/>
        <v>0.94816036277439963</v>
      </c>
      <c r="K82" s="11">
        <f t="shared" si="85"/>
        <v>43.529673405403649</v>
      </c>
      <c r="L82" s="40">
        <f t="shared" si="87"/>
        <v>144.89445055099912</v>
      </c>
      <c r="M82" s="25">
        <f t="shared" si="89"/>
        <v>2940.2497111129901</v>
      </c>
      <c r="N82" s="9">
        <f t="shared" si="86"/>
        <v>20.29235557284575</v>
      </c>
      <c r="O82" s="11">
        <f t="shared" si="77"/>
        <v>49.168447993251725</v>
      </c>
      <c r="P82" s="50">
        <f t="shared" si="78"/>
        <v>77.121077716467951</v>
      </c>
    </row>
    <row r="83" spans="1:16">
      <c r="A83" s="56" t="str">
        <f t="shared" si="90"/>
        <v xml:space="preserve"> - 5</v>
      </c>
      <c r="B83" s="14">
        <f t="shared" si="90"/>
        <v>4.541898663697105</v>
      </c>
      <c r="C83" s="18">
        <f t="shared" si="88"/>
        <v>21.699056079955579</v>
      </c>
      <c r="D83" s="26">
        <f t="shared" si="79"/>
        <v>4.541898663697105</v>
      </c>
      <c r="E83" s="26">
        <f t="shared" si="75"/>
        <v>1.7887421030088875</v>
      </c>
      <c r="F83" s="10">
        <f t="shared" si="80"/>
        <v>5.1174606500274988</v>
      </c>
      <c r="G83" s="9">
        <f t="shared" si="81"/>
        <v>12.207751392729001</v>
      </c>
      <c r="H83" s="26">
        <f t="shared" si="82"/>
        <v>2.6878079624066058</v>
      </c>
      <c r="I83" s="26">
        <f t="shared" si="83"/>
        <v>4.1338516392859948</v>
      </c>
      <c r="J83" s="9">
        <f t="shared" si="84"/>
        <v>0.70562441774761397</v>
      </c>
      <c r="K83" s="11">
        <f t="shared" si="85"/>
        <v>46.258806275043867</v>
      </c>
      <c r="L83" s="40">
        <f t="shared" si="87"/>
        <v>113.96843023716983</v>
      </c>
      <c r="M83" s="25">
        <f t="shared" si="89"/>
        <v>2370.4925834853652</v>
      </c>
      <c r="N83" s="9">
        <f t="shared" si="86"/>
        <v>20.799554565701559</v>
      </c>
      <c r="O83" s="11">
        <f t="shared" si="77"/>
        <v>55.347869150872683</v>
      </c>
      <c r="P83" s="50">
        <f t="shared" si="78"/>
        <v>75.75130293010433</v>
      </c>
    </row>
    <row r="84" spans="1:16">
      <c r="A84" s="56" t="str">
        <f t="shared" si="90"/>
        <v xml:space="preserve"> - 10</v>
      </c>
      <c r="B84" s="14">
        <f t="shared" si="90"/>
        <v>6.432925065097888</v>
      </c>
      <c r="C84" s="18">
        <f t="shared" si="88"/>
        <v>13.371204039541995</v>
      </c>
      <c r="D84" s="26">
        <f t="shared" si="79"/>
        <v>6.432925065097888</v>
      </c>
      <c r="E84" s="26">
        <f t="shared" si="75"/>
        <v>1.2849210938977056</v>
      </c>
      <c r="F84" s="10">
        <f t="shared" si="80"/>
        <v>6.509212476603663</v>
      </c>
      <c r="G84" s="9">
        <f t="shared" si="81"/>
        <v>14.433348840731805</v>
      </c>
      <c r="H84" s="26">
        <f t="shared" si="82"/>
        <v>2.2436681128217333</v>
      </c>
      <c r="I84" s="26">
        <f t="shared" si="83"/>
        <v>4.7045840591156454</v>
      </c>
      <c r="J84" s="9">
        <f t="shared" si="84"/>
        <v>0.52667452855705466</v>
      </c>
      <c r="K84" s="11">
        <f t="shared" si="85"/>
        <v>40.090880567787167</v>
      </c>
      <c r="L84" s="40">
        <f t="shared" si="87"/>
        <v>46.089360642913022</v>
      </c>
      <c r="M84" s="25">
        <f t="shared" si="89"/>
        <v>1598.6949719081147</v>
      </c>
      <c r="N84" s="9">
        <f t="shared" si="86"/>
        <v>34.686855048702867</v>
      </c>
      <c r="O84" s="11">
        <f t="shared" si="77"/>
        <v>66.798547549406678</v>
      </c>
      <c r="P84" s="50">
        <f t="shared" si="78"/>
        <v>70.494083265603138</v>
      </c>
    </row>
    <row r="85" spans="1:16" ht="12" customHeight="1" thickBot="1">
      <c r="A85" s="56" t="str">
        <f t="shared" si="90"/>
        <v>viac</v>
      </c>
      <c r="B85" s="14">
        <f>B18</f>
        <v>20.486816965991594</v>
      </c>
      <c r="C85" s="18">
        <f t="shared" si="88"/>
        <v>27.544058149900568</v>
      </c>
      <c r="D85" s="26">
        <f t="shared" si="79"/>
        <v>20.486816965991594</v>
      </c>
      <c r="E85" s="26">
        <f t="shared" si="75"/>
        <v>1.3722551565024423</v>
      </c>
      <c r="F85" s="10">
        <f t="shared" si="80"/>
        <v>7.3605270150169959</v>
      </c>
      <c r="G85" s="9">
        <f t="shared" si="81"/>
        <v>24.561355286184181</v>
      </c>
      <c r="H85" s="26">
        <f t="shared" si="82"/>
        <v>1.1988858653326371</v>
      </c>
      <c r="I85" s="26">
        <f t="shared" si="83"/>
        <v>4.2178609713861634</v>
      </c>
      <c r="J85" s="9">
        <f t="shared" si="84"/>
        <v>1.026176667308027</v>
      </c>
      <c r="K85" s="11">
        <f t="shared" si="85"/>
        <v>25.334194588750538</v>
      </c>
      <c r="L85" s="40">
        <f t="shared" si="87"/>
        <v>44.863882603030923</v>
      </c>
      <c r="M85" s="25">
        <f t="shared" si="89"/>
        <v>2726.9937598573683</v>
      </c>
      <c r="N85" s="9">
        <f t="shared" si="86"/>
        <v>60.783721818876579</v>
      </c>
      <c r="O85" s="11">
        <f t="shared" si="77"/>
        <v>59.003841052108804</v>
      </c>
      <c r="P85" s="50">
        <f t="shared" si="78"/>
        <v>73.309953213725009</v>
      </c>
    </row>
    <row r="86" spans="1:16" ht="13.5" thickBot="1">
      <c r="A86" s="6" t="s">
        <v>1</v>
      </c>
      <c r="B86" s="41">
        <f>B19</f>
        <v>1.8977871837378046</v>
      </c>
      <c r="C86" s="24">
        <f t="shared" si="88"/>
        <v>9.8803386429416129</v>
      </c>
      <c r="D86" s="27">
        <f t="shared" si="79"/>
        <v>1.8977871837378046</v>
      </c>
      <c r="E86" s="27">
        <f t="shared" si="75"/>
        <v>1.2468752338306039</v>
      </c>
      <c r="F86" s="22">
        <f t="shared" si="80"/>
        <v>3.4609939637388814</v>
      </c>
      <c r="G86" s="12">
        <f t="shared" si="81"/>
        <v>14.145877534215566</v>
      </c>
      <c r="H86" s="12">
        <f t="shared" si="82"/>
        <v>7.4538797898057352</v>
      </c>
      <c r="I86" s="27">
        <f t="shared" si="83"/>
        <v>5.2952688565742934</v>
      </c>
      <c r="J86" s="12">
        <f t="shared" si="84"/>
        <v>0.86151998114095696</v>
      </c>
      <c r="K86" s="23">
        <f t="shared" si="85"/>
        <v>42.157506939839195</v>
      </c>
      <c r="L86" s="42">
        <f t="shared" si="87"/>
        <v>212.79105742068117</v>
      </c>
      <c r="M86" s="43">
        <f t="shared" si="89"/>
        <v>2289.5387030831198</v>
      </c>
      <c r="N86" s="12">
        <f t="shared" si="86"/>
        <v>10.759562600211973</v>
      </c>
      <c r="O86" s="23">
        <f t="shared" si="77"/>
        <v>55.76516950883655</v>
      </c>
      <c r="P86" s="36">
        <f t="shared" si="78"/>
        <v>68.535985348212762</v>
      </c>
    </row>
    <row r="87" spans="1:16">
      <c r="D87" s="8"/>
      <c r="E87" s="9"/>
    </row>
    <row r="88" spans="1:16">
      <c r="A88" s="13" t="s">
        <v>32</v>
      </c>
      <c r="B88" s="7" t="s">
        <v>56</v>
      </c>
      <c r="K88" s="13" t="s">
        <v>72</v>
      </c>
      <c r="L88" s="44" t="s">
        <v>73</v>
      </c>
    </row>
    <row r="89" spans="1:16">
      <c r="A89" s="13" t="s">
        <v>57</v>
      </c>
      <c r="B89" s="7" t="s">
        <v>58</v>
      </c>
      <c r="K89" s="13" t="s">
        <v>59</v>
      </c>
      <c r="L89" s="7" t="s">
        <v>60</v>
      </c>
    </row>
    <row r="90" spans="1:16">
      <c r="A90" s="13" t="s">
        <v>107</v>
      </c>
      <c r="B90" s="44" t="s">
        <v>126</v>
      </c>
      <c r="K90" s="13" t="s">
        <v>61</v>
      </c>
      <c r="L90" s="7" t="s">
        <v>62</v>
      </c>
    </row>
    <row r="91" spans="1:16">
      <c r="A91" s="13" t="s">
        <v>37</v>
      </c>
      <c r="B91" s="7" t="s">
        <v>38</v>
      </c>
      <c r="K91" s="13" t="s">
        <v>108</v>
      </c>
      <c r="L91" s="44" t="s">
        <v>127</v>
      </c>
    </row>
    <row r="92" spans="1:16">
      <c r="A92" s="13" t="s">
        <v>34</v>
      </c>
      <c r="B92" s="7" t="s">
        <v>39</v>
      </c>
      <c r="K92" s="13" t="s">
        <v>109</v>
      </c>
      <c r="L92" s="44" t="s">
        <v>128</v>
      </c>
    </row>
    <row r="93" spans="1:16">
      <c r="A93" s="13" t="s">
        <v>35</v>
      </c>
      <c r="B93" s="7" t="s">
        <v>36</v>
      </c>
      <c r="K93" s="34" t="s">
        <v>120</v>
      </c>
      <c r="L93" s="44" t="s">
        <v>129</v>
      </c>
    </row>
    <row r="94" spans="1:16">
      <c r="A94" s="13" t="s">
        <v>84</v>
      </c>
      <c r="B94" s="44" t="s">
        <v>85</v>
      </c>
      <c r="K94" s="34" t="s">
        <v>121</v>
      </c>
      <c r="L94" s="44" t="s">
        <v>130</v>
      </c>
    </row>
    <row r="95" spans="1:16">
      <c r="A95" s="13"/>
      <c r="B95" s="44"/>
      <c r="K95" s="34"/>
      <c r="L95" s="44"/>
    </row>
    <row r="96" spans="1:16">
      <c r="A96" s="13"/>
      <c r="B96" s="44"/>
      <c r="K96" s="34"/>
      <c r="L96" s="44"/>
    </row>
    <row r="97" spans="1:12">
      <c r="A97" s="13"/>
      <c r="B97" s="44"/>
      <c r="K97" s="34"/>
      <c r="L97" s="44"/>
    </row>
    <row r="98" spans="1:12">
      <c r="A98" s="13"/>
      <c r="B98" s="44"/>
      <c r="K98" s="34"/>
      <c r="L98" s="44"/>
    </row>
    <row r="99" spans="1:12">
      <c r="A99" s="13"/>
      <c r="B99" s="44"/>
      <c r="K99" s="34"/>
      <c r="L99" s="44"/>
    </row>
    <row r="100" spans="1:12">
      <c r="A100" s="13"/>
      <c r="B100" s="44"/>
      <c r="K100" s="34"/>
      <c r="L100" s="44"/>
    </row>
    <row r="101" spans="1:12">
      <c r="A101" s="13"/>
      <c r="B101" s="44"/>
      <c r="K101" s="34"/>
      <c r="L101" s="44"/>
    </row>
    <row r="102" spans="1:12">
      <c r="A102" s="13"/>
      <c r="B102" s="44"/>
      <c r="K102" s="34"/>
      <c r="L102" s="44"/>
    </row>
    <row r="103" spans="1:12">
      <c r="A103" s="13"/>
      <c r="B103" s="44"/>
      <c r="K103" s="34"/>
      <c r="L103" s="44"/>
    </row>
    <row r="104" spans="1:12">
      <c r="A104" s="13"/>
      <c r="B104" s="44"/>
      <c r="K104" s="34"/>
      <c r="L104" s="44"/>
    </row>
    <row r="105" spans="1:12">
      <c r="A105" s="13"/>
      <c r="B105" s="44"/>
      <c r="K105" s="34"/>
      <c r="L105" s="44"/>
    </row>
    <row r="106" spans="1:12">
      <c r="A106" s="13"/>
      <c r="B106" s="44"/>
      <c r="K106" s="34"/>
      <c r="L106" s="44"/>
    </row>
    <row r="107" spans="1:12">
      <c r="A107" s="13"/>
      <c r="B107" s="44"/>
      <c r="K107" s="34"/>
      <c r="L107" s="44"/>
    </row>
    <row r="108" spans="1:12">
      <c r="A108" s="13"/>
      <c r="B108" s="44"/>
      <c r="K108" s="34"/>
      <c r="L108" s="44"/>
    </row>
    <row r="109" spans="1:12">
      <c r="A109" s="13"/>
      <c r="B109" s="44"/>
      <c r="K109" s="34"/>
      <c r="L109" s="44"/>
    </row>
    <row r="110" spans="1:12">
      <c r="A110" s="13"/>
      <c r="B110" s="44"/>
      <c r="K110" s="34"/>
      <c r="L110" s="44"/>
    </row>
    <row r="111" spans="1:12">
      <c r="A111" s="13"/>
      <c r="B111" s="44"/>
      <c r="K111" s="34"/>
      <c r="L111" s="44"/>
    </row>
  </sheetData>
  <phoneticPr fontId="0" type="noConversion"/>
  <pageMargins left="0.42" right="0.2" top="0.65" bottom="0.55118110236220474" header="0.51181102362204722" footer="0.51181102362204722"/>
  <pageSetup paperSize="9" scale="85" orientation="landscape" r:id="rId1"/>
  <headerFooter alignWithMargins="0"/>
  <ignoredErrors>
    <ignoredError sqref="A8:A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Chajdiak</dc:creator>
  <cp:lastModifiedBy>uzivatel2</cp:lastModifiedBy>
  <cp:lastPrinted>2009-05-20T07:45:17Z</cp:lastPrinted>
  <dcterms:created xsi:type="dcterms:W3CDTF">2001-11-18T09:25:51Z</dcterms:created>
  <dcterms:modified xsi:type="dcterms:W3CDTF">2011-06-14T12:30:59Z</dcterms:modified>
</cp:coreProperties>
</file>