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2.xml" ContentType="application/vnd.openxmlformats-officedocument.spreadsheetml.worksheet+xml"/>
  <Override PartName="/xl/chartsheets/sheet6.xml" ContentType="application/vnd.openxmlformats-officedocument.spreadsheetml.chartsheet+xml"/>
  <Override PartName="/xl/worksheets/sheet3.xml" ContentType="application/vnd.openxmlformats-officedocument.spreadsheetml.worksheet+xml"/>
  <Override PartName="/xl/chartsheets/sheet7.xml" ContentType="application/vnd.openxmlformats-officedocument.spreadsheetml.chartsheet+xml"/>
  <Override PartName="/xl/worksheets/sheet4.xml" ContentType="application/vnd.openxmlformats-officedocument.spreadsheetml.worksheet+xml"/>
  <Override PartName="/xl/chartsheets/sheet8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9.xml" ContentType="application/vnd.openxmlformats-officedocument.spreadsheetml.chartsheet+xml"/>
  <Override PartName="/xl/worksheets/sheet7.xml" ContentType="application/vnd.openxmlformats-officedocument.spreadsheetml.work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heets/sheet12.xml" ContentType="application/vnd.openxmlformats-officedocument.spreadsheetml.chartsheet+xml"/>
  <Override PartName="/xl/worksheets/sheet10.xml" ContentType="application/vnd.openxmlformats-officedocument.spreadsheetml.work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drawings/drawing16.xml" ContentType="application/vnd.openxmlformats-officedocument.drawing+xml"/>
  <Override PartName="/xl/charts/chart17.xml" ContentType="application/vnd.openxmlformats-officedocument.drawingml.chart+xml"/>
  <Override PartName="/xl/drawings/drawing17.xml" ContentType="application/vnd.openxmlformats-officedocument.drawing+xml"/>
  <Override PartName="/xl/charts/chart18.xml" ContentType="application/vnd.openxmlformats-officedocument.drawingml.chart+xml"/>
  <Override PartName="/xl/drawings/drawing18.xml" ContentType="application/vnd.openxmlformats-officedocument.drawing+xml"/>
  <Override PartName="/xl/charts/chart19.xml" ContentType="application/vnd.openxmlformats-officedocument.drawingml.chart+xml"/>
  <Override PartName="/xl/drawings/drawing19.xml" ContentType="application/vnd.openxmlformats-officedocument.drawing+xml"/>
  <Override PartName="/xl/charts/chart20.xml" ContentType="application/vnd.openxmlformats-officedocument.drawingml.chart+xml"/>
  <Override PartName="/xl/drawings/drawing20.xml" ContentType="application/vnd.openxmlformats-officedocument.drawing+xml"/>
  <Override PartName="/xl/charts/chart21.xml" ContentType="application/vnd.openxmlformats-officedocument.drawingml.chart+xml"/>
  <Override PartName="/xl/drawings/drawing21.xml" ContentType="application/vnd.openxmlformats-officedocument.drawing+xml"/>
  <Override PartName="/xl/charts/chart22.xml" ContentType="application/vnd.openxmlformats-officedocument.drawingml.chart+xml"/>
  <Override PartName="/xl/drawings/drawing22.xml" ContentType="application/vnd.openxmlformats-officedocument.drawing+xml"/>
  <Override PartName="/xl/charts/chart23.xml" ContentType="application/vnd.openxmlformats-officedocument.drawingml.chart+xml"/>
  <Override PartName="/xl/drawings/drawing23.xml" ContentType="application/vnd.openxmlformats-officedocument.drawing+xml"/>
  <Override PartName="/xl/charts/chart24.xml" ContentType="application/vnd.openxmlformats-officedocument.drawingml.chart+xml"/>
  <Override PartName="/xl/drawings/drawing24.xml" ContentType="application/vnd.openxmlformats-officedocument.drawing+xml"/>
  <Override PartName="/xl/charts/chart25.xml" ContentType="application/vnd.openxmlformats-officedocument.drawingml.chart+xml"/>
  <Override PartName="/xl/drawings/drawing25.xml" ContentType="application/vnd.openxmlformats-officedocument.drawing+xml"/>
  <Override PartName="/xl/charts/chart2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 firstSheet="27" activeTab="28"/>
  </bookViews>
  <sheets>
    <sheet name="PR0406" sheetId="22" r:id="rId1"/>
    <sheet name="g0604a" sheetId="19" r:id="rId2"/>
    <sheet name="g0406b" sheetId="20" r:id="rId3"/>
    <sheet name="g0406c" sheetId="21" r:id="rId4"/>
    <sheet name="g0406d" sheetId="23" r:id="rId5"/>
    <sheet name="g0406e" sheetId="24" r:id="rId6"/>
    <sheet name="PR040601" sheetId="1" r:id="rId7"/>
    <sheet name="gqfON" sheetId="4" r:id="rId8"/>
    <sheet name="PR040602" sheetId="15" r:id="rId9"/>
    <sheet name="gacfQ" sheetId="8" r:id="rId10"/>
    <sheet name="CORRELQ" sheetId="2" r:id="rId11"/>
    <sheet name="gacfmzd" sheetId="7" r:id="rId12"/>
    <sheet name="CORELMzd" sheetId="3" r:id="rId13"/>
    <sheet name="pr040604" sheetId="6" r:id="rId14"/>
    <sheet name="g040606be" sheetId="27" r:id="rId15"/>
    <sheet name="Pr040605b" sheetId="17" r:id="rId16"/>
    <sheet name="g040605a1e" sheetId="25" r:id="rId17"/>
    <sheet name="g040605a" sheetId="26" r:id="rId18"/>
    <sheet name="Pr040605a" sheetId="16" r:id="rId19"/>
    <sheet name="pr040606" sheetId="18" r:id="rId20"/>
    <sheet name="g040607" sheetId="33" r:id="rId21"/>
    <sheet name="pr040607" sheetId="10" r:id="rId22"/>
    <sheet name="g040608a1" sheetId="30" r:id="rId23"/>
    <sheet name="g040608a2" sheetId="31" r:id="rId24"/>
    <sheet name="g040608ae" sheetId="32" r:id="rId25"/>
    <sheet name="g04060801" sheetId="34" r:id="rId26"/>
    <sheet name="g04060802" sheetId="35" r:id="rId27"/>
    <sheet name="pr040608" sheetId="29" r:id="rId28"/>
    <sheet name="pr040608 (2)" sheetId="36" r:id="rId29"/>
    <sheet name="g0406083" sheetId="37" r:id="rId30"/>
    <sheet name="g040608c" sheetId="43" r:id="rId31"/>
    <sheet name="g0406084" sheetId="38" r:id="rId32"/>
    <sheet name="g0406085" sheetId="39" r:id="rId33"/>
    <sheet name="g040608d0" sheetId="44" r:id="rId34"/>
    <sheet name="g040608d1" sheetId="41" r:id="rId35"/>
    <sheet name="g040608d2" sheetId="42" r:id="rId36"/>
  </sheets>
  <calcPr calcId="144525"/>
</workbook>
</file>

<file path=xl/calcChain.xml><?xml version="1.0" encoding="utf-8"?>
<calcChain xmlns="http://schemas.openxmlformats.org/spreadsheetml/2006/main">
  <c r="C146" i="36" l="1"/>
  <c r="H8" i="36"/>
  <c r="I8" i="36"/>
  <c r="J8" i="36"/>
  <c r="M8" i="36" s="1"/>
  <c r="H9" i="36"/>
  <c r="I9" i="36"/>
  <c r="J9" i="36"/>
  <c r="M9" i="36" s="1"/>
  <c r="H10" i="36"/>
  <c r="I10" i="36"/>
  <c r="J10" i="36"/>
  <c r="M10" i="36" s="1"/>
  <c r="H11" i="36"/>
  <c r="I11" i="36"/>
  <c r="J11" i="36"/>
  <c r="M11" i="36" s="1"/>
  <c r="H12" i="36"/>
  <c r="I12" i="36"/>
  <c r="J12" i="36"/>
  <c r="M12" i="36" s="1"/>
  <c r="H13" i="36"/>
  <c r="I13" i="36"/>
  <c r="J13" i="36"/>
  <c r="M13" i="36" s="1"/>
  <c r="H14" i="36"/>
  <c r="I14" i="36"/>
  <c r="J14" i="36"/>
  <c r="M14" i="36" s="1"/>
  <c r="H15" i="36"/>
  <c r="I15" i="36"/>
  <c r="J15" i="36"/>
  <c r="M15" i="36" s="1"/>
  <c r="H16" i="36"/>
  <c r="I16" i="36"/>
  <c r="J16" i="36"/>
  <c r="M16" i="36" s="1"/>
  <c r="H17" i="36"/>
  <c r="I17" i="36"/>
  <c r="J17" i="36"/>
  <c r="M17" i="36" s="1"/>
  <c r="H18" i="36"/>
  <c r="I18" i="36"/>
  <c r="J18" i="36"/>
  <c r="M18" i="36" s="1"/>
  <c r="H19" i="36"/>
  <c r="I19" i="36"/>
  <c r="J19" i="36"/>
  <c r="M19" i="36" s="1"/>
  <c r="Q19" i="36" s="1"/>
  <c r="H20" i="36"/>
  <c r="I20" i="36"/>
  <c r="J20" i="36"/>
  <c r="M20" i="36" s="1"/>
  <c r="Q20" i="36" s="1"/>
  <c r="H21" i="36"/>
  <c r="I21" i="36"/>
  <c r="J21" i="36"/>
  <c r="M21" i="36" s="1"/>
  <c r="Q21" i="36" s="1"/>
  <c r="H22" i="36"/>
  <c r="I22" i="36"/>
  <c r="J22" i="36"/>
  <c r="M22" i="36" s="1"/>
  <c r="Q22" i="36" s="1"/>
  <c r="H23" i="36"/>
  <c r="I23" i="36"/>
  <c r="J23" i="36"/>
  <c r="M23" i="36" s="1"/>
  <c r="Q23" i="36" s="1"/>
  <c r="H24" i="36"/>
  <c r="I24" i="36"/>
  <c r="J24" i="36"/>
  <c r="M24" i="36" s="1"/>
  <c r="Q24" i="36" s="1"/>
  <c r="H25" i="36"/>
  <c r="I25" i="36"/>
  <c r="J25" i="36"/>
  <c r="M25" i="36" s="1"/>
  <c r="Q25" i="36" s="1"/>
  <c r="H26" i="36"/>
  <c r="I26" i="36"/>
  <c r="J26" i="36"/>
  <c r="M26" i="36" s="1"/>
  <c r="Q26" i="36" s="1"/>
  <c r="H27" i="36"/>
  <c r="I27" i="36"/>
  <c r="J27" i="36"/>
  <c r="M27" i="36" s="1"/>
  <c r="Q27" i="36" s="1"/>
  <c r="H28" i="36"/>
  <c r="I28" i="36"/>
  <c r="J28" i="36"/>
  <c r="M28" i="36" s="1"/>
  <c r="Q28" i="36" s="1"/>
  <c r="H29" i="36"/>
  <c r="I29" i="36"/>
  <c r="J29" i="36"/>
  <c r="M29" i="36" s="1"/>
  <c r="Q29" i="36" s="1"/>
  <c r="H30" i="36"/>
  <c r="I30" i="36"/>
  <c r="J30" i="36"/>
  <c r="M30" i="36" s="1"/>
  <c r="Q30" i="36" s="1"/>
  <c r="H31" i="36"/>
  <c r="I31" i="36"/>
  <c r="J31" i="36"/>
  <c r="M31" i="36" s="1"/>
  <c r="Q31" i="36" s="1"/>
  <c r="H32" i="36"/>
  <c r="I32" i="36"/>
  <c r="J32" i="36"/>
  <c r="M32" i="36" s="1"/>
  <c r="Q32" i="36" s="1"/>
  <c r="H33" i="36"/>
  <c r="I33" i="36"/>
  <c r="J33" i="36"/>
  <c r="M33" i="36" s="1"/>
  <c r="Q33" i="36" s="1"/>
  <c r="H34" i="36"/>
  <c r="I34" i="36"/>
  <c r="J34" i="36"/>
  <c r="M34" i="36" s="1"/>
  <c r="Q34" i="36" s="1"/>
  <c r="H35" i="36"/>
  <c r="I35" i="36"/>
  <c r="J35" i="36"/>
  <c r="M35" i="36" s="1"/>
  <c r="Q35" i="36" s="1"/>
  <c r="H36" i="36"/>
  <c r="I36" i="36"/>
  <c r="J36" i="36"/>
  <c r="M36" i="36" s="1"/>
  <c r="Q36" i="36" s="1"/>
  <c r="H37" i="36"/>
  <c r="I37" i="36"/>
  <c r="J37" i="36"/>
  <c r="M37" i="36" s="1"/>
  <c r="Q37" i="36" s="1"/>
  <c r="H38" i="36"/>
  <c r="I38" i="36"/>
  <c r="J38" i="36"/>
  <c r="M38" i="36" s="1"/>
  <c r="Q38" i="36" s="1"/>
  <c r="H39" i="36"/>
  <c r="I39" i="36"/>
  <c r="J39" i="36"/>
  <c r="M39" i="36" s="1"/>
  <c r="Q39" i="36" s="1"/>
  <c r="H40" i="36"/>
  <c r="I40" i="36"/>
  <c r="J40" i="36"/>
  <c r="M40" i="36" s="1"/>
  <c r="Q40" i="36" s="1"/>
  <c r="H41" i="36"/>
  <c r="I41" i="36"/>
  <c r="J41" i="36"/>
  <c r="M41" i="36" s="1"/>
  <c r="Q41" i="36" s="1"/>
  <c r="H42" i="36"/>
  <c r="I42" i="36"/>
  <c r="J42" i="36"/>
  <c r="M42" i="36" s="1"/>
  <c r="Q42" i="36" s="1"/>
  <c r="H43" i="36"/>
  <c r="I43" i="36"/>
  <c r="J43" i="36"/>
  <c r="M43" i="36" s="1"/>
  <c r="Q43" i="36" s="1"/>
  <c r="H44" i="36"/>
  <c r="I44" i="36"/>
  <c r="J44" i="36"/>
  <c r="M44" i="36" s="1"/>
  <c r="Q44" i="36" s="1"/>
  <c r="H45" i="36"/>
  <c r="I45" i="36"/>
  <c r="J45" i="36"/>
  <c r="M45" i="36" s="1"/>
  <c r="Q45" i="36" s="1"/>
  <c r="H46" i="36"/>
  <c r="I46" i="36"/>
  <c r="J46" i="36"/>
  <c r="M46" i="36" s="1"/>
  <c r="Q46" i="36" s="1"/>
  <c r="H47" i="36"/>
  <c r="I47" i="36"/>
  <c r="J47" i="36"/>
  <c r="M47" i="36" s="1"/>
  <c r="Q47" i="36" s="1"/>
  <c r="H48" i="36"/>
  <c r="I48" i="36"/>
  <c r="J48" i="36"/>
  <c r="M48" i="36" s="1"/>
  <c r="Q48" i="36" s="1"/>
  <c r="H49" i="36"/>
  <c r="I49" i="36"/>
  <c r="J49" i="36"/>
  <c r="M49" i="36" s="1"/>
  <c r="Q49" i="36" s="1"/>
  <c r="H50" i="36"/>
  <c r="I50" i="36"/>
  <c r="J50" i="36"/>
  <c r="M50" i="36" s="1"/>
  <c r="Q50" i="36" s="1"/>
  <c r="H51" i="36"/>
  <c r="I51" i="36"/>
  <c r="J51" i="36"/>
  <c r="M51" i="36" s="1"/>
  <c r="Q51" i="36" s="1"/>
  <c r="H52" i="36"/>
  <c r="I52" i="36"/>
  <c r="J52" i="36"/>
  <c r="M52" i="36" s="1"/>
  <c r="Q52" i="36" s="1"/>
  <c r="H53" i="36"/>
  <c r="I53" i="36"/>
  <c r="J53" i="36"/>
  <c r="M53" i="36" s="1"/>
  <c r="Q53" i="36" s="1"/>
  <c r="H54" i="36"/>
  <c r="I54" i="36"/>
  <c r="J54" i="36"/>
  <c r="M54" i="36" s="1"/>
  <c r="Q54" i="36" s="1"/>
  <c r="H55" i="36"/>
  <c r="I55" i="36"/>
  <c r="J55" i="36"/>
  <c r="M55" i="36" s="1"/>
  <c r="Q55" i="36" s="1"/>
  <c r="H56" i="36"/>
  <c r="I56" i="36"/>
  <c r="J56" i="36"/>
  <c r="M56" i="36" s="1"/>
  <c r="Q56" i="36" s="1"/>
  <c r="H57" i="36"/>
  <c r="I57" i="36"/>
  <c r="J57" i="36"/>
  <c r="M57" i="36" s="1"/>
  <c r="Q57" i="36" s="1"/>
  <c r="H58" i="36"/>
  <c r="I58" i="36"/>
  <c r="J58" i="36"/>
  <c r="M58" i="36" s="1"/>
  <c r="Q58" i="36" s="1"/>
  <c r="H59" i="36"/>
  <c r="I59" i="36"/>
  <c r="J59" i="36"/>
  <c r="M59" i="36" s="1"/>
  <c r="Q59" i="36" s="1"/>
  <c r="H60" i="36"/>
  <c r="I60" i="36"/>
  <c r="J60" i="36"/>
  <c r="M60" i="36" s="1"/>
  <c r="Q60" i="36" s="1"/>
  <c r="H61" i="36"/>
  <c r="I61" i="36"/>
  <c r="J61" i="36"/>
  <c r="M61" i="36" s="1"/>
  <c r="Q61" i="36" s="1"/>
  <c r="H62" i="36"/>
  <c r="I62" i="36"/>
  <c r="J62" i="36"/>
  <c r="M62" i="36" s="1"/>
  <c r="Q62" i="36" s="1"/>
  <c r="H63" i="36"/>
  <c r="I63" i="36"/>
  <c r="J63" i="36"/>
  <c r="M63" i="36" s="1"/>
  <c r="Q63" i="36" s="1"/>
  <c r="H64" i="36"/>
  <c r="I64" i="36"/>
  <c r="J64" i="36"/>
  <c r="M64" i="36" s="1"/>
  <c r="Q64" i="36" s="1"/>
  <c r="H65" i="36"/>
  <c r="I65" i="36"/>
  <c r="J65" i="36"/>
  <c r="M65" i="36" s="1"/>
  <c r="Q65" i="36" s="1"/>
  <c r="H66" i="36"/>
  <c r="I66" i="36"/>
  <c r="J66" i="36"/>
  <c r="M66" i="36" s="1"/>
  <c r="Q66" i="36" s="1"/>
  <c r="H67" i="36"/>
  <c r="I67" i="36"/>
  <c r="J67" i="36"/>
  <c r="M67" i="36" s="1"/>
  <c r="Q67" i="36" s="1"/>
  <c r="H68" i="36"/>
  <c r="I68" i="36"/>
  <c r="J68" i="36"/>
  <c r="M68" i="36" s="1"/>
  <c r="Q68" i="36" s="1"/>
  <c r="H69" i="36"/>
  <c r="I69" i="36"/>
  <c r="J69" i="36"/>
  <c r="M69" i="36" s="1"/>
  <c r="Q69" i="36" s="1"/>
  <c r="H70" i="36"/>
  <c r="I70" i="36"/>
  <c r="J70" i="36"/>
  <c r="M70" i="36" s="1"/>
  <c r="Q70" i="36" s="1"/>
  <c r="H71" i="36"/>
  <c r="I71" i="36"/>
  <c r="J71" i="36"/>
  <c r="M71" i="36" s="1"/>
  <c r="Q71" i="36" s="1"/>
  <c r="H72" i="36"/>
  <c r="I72" i="36"/>
  <c r="J72" i="36"/>
  <c r="M72" i="36" s="1"/>
  <c r="Q72" i="36" s="1"/>
  <c r="H73" i="36"/>
  <c r="I73" i="36"/>
  <c r="J73" i="36"/>
  <c r="M73" i="36" s="1"/>
  <c r="Q73" i="36" s="1"/>
  <c r="H74" i="36"/>
  <c r="I74" i="36"/>
  <c r="J74" i="36"/>
  <c r="M74" i="36" s="1"/>
  <c r="Q74" i="36" s="1"/>
  <c r="H75" i="36"/>
  <c r="I75" i="36"/>
  <c r="J75" i="36"/>
  <c r="M75" i="36" s="1"/>
  <c r="Q75" i="36" s="1"/>
  <c r="H76" i="36"/>
  <c r="I76" i="36"/>
  <c r="J76" i="36"/>
  <c r="M76" i="36" s="1"/>
  <c r="Q76" i="36" s="1"/>
  <c r="H77" i="36"/>
  <c r="I77" i="36"/>
  <c r="J77" i="36"/>
  <c r="M77" i="36" s="1"/>
  <c r="Q77" i="36" s="1"/>
  <c r="H78" i="36"/>
  <c r="I78" i="36"/>
  <c r="J78" i="36"/>
  <c r="M78" i="36" s="1"/>
  <c r="Q78" i="36" s="1"/>
  <c r="H79" i="36"/>
  <c r="I79" i="36"/>
  <c r="J79" i="36"/>
  <c r="M79" i="36" s="1"/>
  <c r="Q79" i="36" s="1"/>
  <c r="H80" i="36"/>
  <c r="I80" i="36"/>
  <c r="J80" i="36"/>
  <c r="M80" i="36" s="1"/>
  <c r="Q80" i="36" s="1"/>
  <c r="H81" i="36"/>
  <c r="I81" i="36"/>
  <c r="J81" i="36"/>
  <c r="M81" i="36" s="1"/>
  <c r="Q81" i="36" s="1"/>
  <c r="H82" i="36"/>
  <c r="I82" i="36"/>
  <c r="J82" i="36"/>
  <c r="M82" i="36" s="1"/>
  <c r="Q82" i="36" s="1"/>
  <c r="H83" i="36"/>
  <c r="I83" i="36"/>
  <c r="J83" i="36"/>
  <c r="M83" i="36" s="1"/>
  <c r="Q83" i="36" s="1"/>
  <c r="H84" i="36"/>
  <c r="I84" i="36"/>
  <c r="J84" i="36"/>
  <c r="M84" i="36" s="1"/>
  <c r="Q84" i="36" s="1"/>
  <c r="H85" i="36"/>
  <c r="I85" i="36"/>
  <c r="J85" i="36"/>
  <c r="M85" i="36" s="1"/>
  <c r="Q85" i="36" s="1"/>
  <c r="H86" i="36"/>
  <c r="I86" i="36"/>
  <c r="J86" i="36"/>
  <c r="M86" i="36" s="1"/>
  <c r="Q86" i="36" s="1"/>
  <c r="H87" i="36"/>
  <c r="I87" i="36"/>
  <c r="J87" i="36"/>
  <c r="M87" i="36" s="1"/>
  <c r="Q87" i="36" s="1"/>
  <c r="H88" i="36"/>
  <c r="I88" i="36"/>
  <c r="J88" i="36"/>
  <c r="M88" i="36" s="1"/>
  <c r="Q88" i="36" s="1"/>
  <c r="H89" i="36"/>
  <c r="I89" i="36"/>
  <c r="J89" i="36"/>
  <c r="M89" i="36" s="1"/>
  <c r="Q89" i="36" s="1"/>
  <c r="H90" i="36"/>
  <c r="I90" i="36"/>
  <c r="J90" i="36"/>
  <c r="M90" i="36" s="1"/>
  <c r="Q90" i="36" s="1"/>
  <c r="H91" i="36"/>
  <c r="I91" i="36"/>
  <c r="J91" i="36"/>
  <c r="M91" i="36" s="1"/>
  <c r="Q91" i="36" s="1"/>
  <c r="H92" i="36"/>
  <c r="I92" i="36"/>
  <c r="J92" i="36"/>
  <c r="M92" i="36" s="1"/>
  <c r="Q92" i="36" s="1"/>
  <c r="H93" i="36"/>
  <c r="I93" i="36"/>
  <c r="J93" i="36"/>
  <c r="M93" i="36" s="1"/>
  <c r="Q93" i="36" s="1"/>
  <c r="H94" i="36"/>
  <c r="I94" i="36"/>
  <c r="J94" i="36"/>
  <c r="M94" i="36" s="1"/>
  <c r="Q94" i="36" s="1"/>
  <c r="H95" i="36"/>
  <c r="I95" i="36"/>
  <c r="J95" i="36"/>
  <c r="M95" i="36" s="1"/>
  <c r="Q95" i="36" s="1"/>
  <c r="H96" i="36"/>
  <c r="I96" i="36"/>
  <c r="J96" i="36"/>
  <c r="M96" i="36" s="1"/>
  <c r="Q96" i="36" s="1"/>
  <c r="H97" i="36"/>
  <c r="I97" i="36"/>
  <c r="J97" i="36"/>
  <c r="M97" i="36" s="1"/>
  <c r="Q97" i="36" s="1"/>
  <c r="H98" i="36"/>
  <c r="I98" i="36"/>
  <c r="J98" i="36"/>
  <c r="M98" i="36" s="1"/>
  <c r="Q98" i="36" s="1"/>
  <c r="H99" i="36"/>
  <c r="R99" i="36" s="1"/>
  <c r="I99" i="36"/>
  <c r="J99" i="36"/>
  <c r="M99" i="36" s="1"/>
  <c r="Q99" i="36" s="1"/>
  <c r="H100" i="36"/>
  <c r="I100" i="36"/>
  <c r="J100" i="36"/>
  <c r="M100" i="36" s="1"/>
  <c r="Q100" i="36" s="1"/>
  <c r="H101" i="36"/>
  <c r="R101" i="36" s="1"/>
  <c r="I101" i="36"/>
  <c r="J101" i="36"/>
  <c r="M101" i="36" s="1"/>
  <c r="Q101" i="36" s="1"/>
  <c r="H102" i="36"/>
  <c r="I102" i="36"/>
  <c r="J102" i="36"/>
  <c r="M102" i="36" s="1"/>
  <c r="Q102" i="36" s="1"/>
  <c r="H103" i="36"/>
  <c r="R103" i="36" s="1"/>
  <c r="I103" i="36"/>
  <c r="J103" i="36"/>
  <c r="M103" i="36" s="1"/>
  <c r="Q103" i="36" s="1"/>
  <c r="H104" i="36"/>
  <c r="I104" i="36"/>
  <c r="J104" i="36"/>
  <c r="M104" i="36" s="1"/>
  <c r="Q104" i="36" s="1"/>
  <c r="H105" i="36"/>
  <c r="R105" i="36" s="1"/>
  <c r="I105" i="36"/>
  <c r="J105" i="36"/>
  <c r="M105" i="36" s="1"/>
  <c r="Q105" i="36" s="1"/>
  <c r="H106" i="36"/>
  <c r="I106" i="36"/>
  <c r="J106" i="36"/>
  <c r="M106" i="36" s="1"/>
  <c r="Q106" i="36" s="1"/>
  <c r="H107" i="36"/>
  <c r="R107" i="36" s="1"/>
  <c r="I107" i="36"/>
  <c r="J107" i="36"/>
  <c r="M107" i="36" s="1"/>
  <c r="Q107" i="36" s="1"/>
  <c r="H108" i="36"/>
  <c r="I108" i="36"/>
  <c r="J108" i="36"/>
  <c r="M108" i="36" s="1"/>
  <c r="Q108" i="36" s="1"/>
  <c r="H109" i="36"/>
  <c r="R109" i="36" s="1"/>
  <c r="I109" i="36"/>
  <c r="J109" i="36"/>
  <c r="M109" i="36" s="1"/>
  <c r="Q109" i="36" s="1"/>
  <c r="H110" i="36"/>
  <c r="I110" i="36"/>
  <c r="J110" i="36"/>
  <c r="M110" i="36" s="1"/>
  <c r="Q110" i="36" s="1"/>
  <c r="H111" i="36"/>
  <c r="R111" i="36" s="1"/>
  <c r="I111" i="36"/>
  <c r="J111" i="36"/>
  <c r="M111" i="36" s="1"/>
  <c r="Q111" i="36" s="1"/>
  <c r="H112" i="36"/>
  <c r="I112" i="36"/>
  <c r="J112" i="36"/>
  <c r="M112" i="36" s="1"/>
  <c r="Q112" i="36" s="1"/>
  <c r="H113" i="36"/>
  <c r="R113" i="36" s="1"/>
  <c r="I113" i="36"/>
  <c r="J113" i="36"/>
  <c r="M113" i="36" s="1"/>
  <c r="Q113" i="36" s="1"/>
  <c r="H114" i="36"/>
  <c r="I114" i="36"/>
  <c r="J114" i="36"/>
  <c r="M114" i="36" s="1"/>
  <c r="Q114" i="36" s="1"/>
  <c r="H115" i="36"/>
  <c r="R115" i="36" s="1"/>
  <c r="I115" i="36"/>
  <c r="J115" i="36"/>
  <c r="M115" i="36" s="1"/>
  <c r="Q115" i="36" s="1"/>
  <c r="H116" i="36"/>
  <c r="I116" i="36"/>
  <c r="J116" i="36"/>
  <c r="M116" i="36" s="1"/>
  <c r="Q116" i="36" s="1"/>
  <c r="H117" i="36"/>
  <c r="R117" i="36" s="1"/>
  <c r="I117" i="36"/>
  <c r="J117" i="36"/>
  <c r="M117" i="36" s="1"/>
  <c r="Q117" i="36" s="1"/>
  <c r="H118" i="36"/>
  <c r="I118" i="36"/>
  <c r="J118" i="36"/>
  <c r="M118" i="36" s="1"/>
  <c r="Q118" i="36" s="1"/>
  <c r="H119" i="36"/>
  <c r="R119" i="36" s="1"/>
  <c r="I119" i="36"/>
  <c r="J119" i="36"/>
  <c r="M119" i="36" s="1"/>
  <c r="Q119" i="36" s="1"/>
  <c r="H120" i="36"/>
  <c r="I120" i="36"/>
  <c r="J120" i="36"/>
  <c r="M120" i="36" s="1"/>
  <c r="Q120" i="36" s="1"/>
  <c r="H121" i="36"/>
  <c r="R121" i="36" s="1"/>
  <c r="I121" i="36"/>
  <c r="J121" i="36"/>
  <c r="M121" i="36" s="1"/>
  <c r="Q121" i="36" s="1"/>
  <c r="H122" i="36"/>
  <c r="I122" i="36"/>
  <c r="J122" i="36"/>
  <c r="M122" i="36" s="1"/>
  <c r="Q122" i="36" s="1"/>
  <c r="H123" i="36"/>
  <c r="R123" i="36" s="1"/>
  <c r="I123" i="36"/>
  <c r="J123" i="36"/>
  <c r="M123" i="36" s="1"/>
  <c r="Q123" i="36" s="1"/>
  <c r="H124" i="36"/>
  <c r="I124" i="36"/>
  <c r="J124" i="36"/>
  <c r="M124" i="36" s="1"/>
  <c r="Q124" i="36" s="1"/>
  <c r="H125" i="36"/>
  <c r="R125" i="36" s="1"/>
  <c r="I125" i="36"/>
  <c r="J125" i="36"/>
  <c r="M125" i="36" s="1"/>
  <c r="Q125" i="36" s="1"/>
  <c r="H126" i="36"/>
  <c r="I126" i="36"/>
  <c r="J126" i="36"/>
  <c r="M126" i="36" s="1"/>
  <c r="Q126" i="36" s="1"/>
  <c r="I7" i="36"/>
  <c r="J7" i="36"/>
  <c r="M7" i="36" s="1"/>
  <c r="H7" i="36"/>
  <c r="K7" i="36" s="1"/>
  <c r="I148" i="29"/>
  <c r="K148" i="29"/>
  <c r="I149" i="29"/>
  <c r="K149" i="29"/>
  <c r="I150" i="29"/>
  <c r="K150" i="29"/>
  <c r="I151" i="29"/>
  <c r="K151" i="29"/>
  <c r="H151" i="29"/>
  <c r="H150" i="29"/>
  <c r="H149" i="29"/>
  <c r="H148" i="29"/>
  <c r="V70" i="10"/>
  <c r="Q3" i="29"/>
  <c r="Q4" i="29"/>
  <c r="Q5" i="29"/>
  <c r="Q6" i="29"/>
  <c r="Q7" i="29"/>
  <c r="Q8" i="29"/>
  <c r="Q9" i="29"/>
  <c r="Q10" i="29"/>
  <c r="Q11" i="29"/>
  <c r="Q12" i="29"/>
  <c r="Q13" i="29"/>
  <c r="Q14" i="29"/>
  <c r="Q15" i="29"/>
  <c r="Q16" i="29"/>
  <c r="Q17" i="29"/>
  <c r="Q18" i="29"/>
  <c r="Q19" i="29"/>
  <c r="Q20" i="29"/>
  <c r="Q21" i="29"/>
  <c r="Q22" i="29"/>
  <c r="Q23" i="29"/>
  <c r="Q24" i="29"/>
  <c r="Q25" i="29"/>
  <c r="Q26" i="29"/>
  <c r="Q27" i="29"/>
  <c r="Q28" i="29"/>
  <c r="Q29" i="29"/>
  <c r="Q30" i="29"/>
  <c r="Q31" i="29"/>
  <c r="Q32" i="29"/>
  <c r="Q33" i="29"/>
  <c r="Q34" i="29"/>
  <c r="Q35" i="29"/>
  <c r="Q36" i="29"/>
  <c r="Q37" i="29"/>
  <c r="Q38" i="29"/>
  <c r="Q39" i="29"/>
  <c r="Q40" i="29"/>
  <c r="Q41" i="29"/>
  <c r="Q42" i="29"/>
  <c r="Q43" i="29"/>
  <c r="Q44" i="29"/>
  <c r="Q45" i="29"/>
  <c r="Q46" i="29"/>
  <c r="Q47" i="29"/>
  <c r="Q48" i="29"/>
  <c r="Q49" i="29"/>
  <c r="Q50" i="29"/>
  <c r="Q51" i="29"/>
  <c r="Q52" i="29"/>
  <c r="Q53" i="29"/>
  <c r="Q54" i="29"/>
  <c r="Q55" i="29"/>
  <c r="Q56" i="29"/>
  <c r="Q57" i="29"/>
  <c r="Q58" i="29"/>
  <c r="Q59" i="29"/>
  <c r="Q60" i="29"/>
  <c r="Q61" i="29"/>
  <c r="Q62" i="29"/>
  <c r="Q63" i="29"/>
  <c r="Q64" i="29"/>
  <c r="Q65" i="29"/>
  <c r="Q66" i="29"/>
  <c r="Q67" i="29"/>
  <c r="Q68" i="29"/>
  <c r="Q69" i="29"/>
  <c r="Q70" i="29"/>
  <c r="Q71" i="29"/>
  <c r="Q72" i="29"/>
  <c r="Q73" i="29"/>
  <c r="Q74" i="29"/>
  <c r="Q75" i="29"/>
  <c r="Q76" i="29"/>
  <c r="Q77" i="29"/>
  <c r="Q78" i="29"/>
  <c r="Q79" i="29"/>
  <c r="Q80" i="29"/>
  <c r="Q81" i="29"/>
  <c r="Q82" i="29"/>
  <c r="Q83" i="29"/>
  <c r="Q84" i="29"/>
  <c r="Q85" i="29"/>
  <c r="Q86" i="29"/>
  <c r="Q87" i="29"/>
  <c r="Q88" i="29"/>
  <c r="Q89" i="29"/>
  <c r="Q90" i="29"/>
  <c r="Q91" i="29"/>
  <c r="Q92" i="29"/>
  <c r="Q93" i="29"/>
  <c r="Q94" i="29"/>
  <c r="Q95" i="29"/>
  <c r="Q96" i="29"/>
  <c r="Q97" i="29"/>
  <c r="Q98" i="29"/>
  <c r="Q99" i="29"/>
  <c r="Q100" i="29"/>
  <c r="Q101" i="29"/>
  <c r="Q102" i="29"/>
  <c r="Q103" i="29"/>
  <c r="Q104" i="29"/>
  <c r="Q105" i="29"/>
  <c r="Q106" i="29"/>
  <c r="Q107" i="29"/>
  <c r="Q108" i="29"/>
  <c r="Q109" i="29"/>
  <c r="Q110" i="29"/>
  <c r="Q111" i="29"/>
  <c r="Q112" i="29"/>
  <c r="Q113" i="29"/>
  <c r="Q114" i="29"/>
  <c r="Q115" i="29"/>
  <c r="Q116" i="29"/>
  <c r="Q117" i="29"/>
  <c r="Q118" i="29"/>
  <c r="Q119" i="29"/>
  <c r="Q120" i="29"/>
  <c r="Q121" i="29"/>
  <c r="Q122" i="29"/>
  <c r="Q123" i="29"/>
  <c r="Q124" i="29"/>
  <c r="Q125" i="29"/>
  <c r="Q126" i="29"/>
  <c r="Q127" i="29"/>
  <c r="Q128" i="29"/>
  <c r="Q129" i="29"/>
  <c r="Q2" i="29"/>
  <c r="P44" i="29"/>
  <c r="P45" i="29"/>
  <c r="P46" i="29"/>
  <c r="P47" i="29"/>
  <c r="P48" i="29"/>
  <c r="P49" i="29"/>
  <c r="P50" i="29"/>
  <c r="P51" i="29"/>
  <c r="P52" i="29"/>
  <c r="P53" i="29"/>
  <c r="P54" i="29"/>
  <c r="P55" i="29"/>
  <c r="P56" i="29"/>
  <c r="P57" i="29"/>
  <c r="P58" i="29"/>
  <c r="P59" i="29"/>
  <c r="P60" i="29"/>
  <c r="P61" i="29"/>
  <c r="P62" i="29"/>
  <c r="P63" i="29"/>
  <c r="P64" i="29"/>
  <c r="P65" i="29"/>
  <c r="P66" i="29"/>
  <c r="P67" i="29"/>
  <c r="P68" i="29"/>
  <c r="P69" i="29"/>
  <c r="P70" i="29"/>
  <c r="P71" i="29"/>
  <c r="P72" i="29"/>
  <c r="P73" i="29"/>
  <c r="P74" i="29"/>
  <c r="P75" i="29"/>
  <c r="P76" i="29"/>
  <c r="P77" i="29"/>
  <c r="P78" i="29"/>
  <c r="P79" i="29"/>
  <c r="P80" i="29"/>
  <c r="P81" i="29"/>
  <c r="P82" i="29"/>
  <c r="P83" i="29"/>
  <c r="P84" i="29"/>
  <c r="P85" i="29"/>
  <c r="P86" i="29"/>
  <c r="P87" i="29"/>
  <c r="P88" i="29"/>
  <c r="P89" i="29"/>
  <c r="P90" i="29"/>
  <c r="P91" i="29"/>
  <c r="P92" i="29"/>
  <c r="P93" i="29"/>
  <c r="P94" i="29"/>
  <c r="P95" i="29"/>
  <c r="P96" i="29"/>
  <c r="P97" i="29"/>
  <c r="P98" i="29"/>
  <c r="P99" i="29"/>
  <c r="P100" i="29"/>
  <c r="P101" i="29"/>
  <c r="P102" i="29"/>
  <c r="P103" i="29"/>
  <c r="P104" i="29"/>
  <c r="P105" i="29"/>
  <c r="P106" i="29"/>
  <c r="P107" i="29"/>
  <c r="P108" i="29"/>
  <c r="P109" i="29"/>
  <c r="P110" i="29"/>
  <c r="P111" i="29"/>
  <c r="P112" i="29"/>
  <c r="P113" i="29"/>
  <c r="P114" i="29"/>
  <c r="P115" i="29"/>
  <c r="P116" i="29"/>
  <c r="P117" i="29"/>
  <c r="P118" i="29"/>
  <c r="P119" i="29"/>
  <c r="P120" i="29"/>
  <c r="P121" i="29"/>
  <c r="P122" i="29"/>
  <c r="P123" i="29"/>
  <c r="P124" i="29"/>
  <c r="P125" i="29"/>
  <c r="P126" i="29"/>
  <c r="P127" i="29"/>
  <c r="P128" i="29"/>
  <c r="P129" i="29"/>
  <c r="P130" i="29"/>
  <c r="Q130" i="29" s="1"/>
  <c r="P131" i="29"/>
  <c r="Q131" i="29" s="1"/>
  <c r="P132" i="29"/>
  <c r="Q132" i="29" s="1"/>
  <c r="P3" i="29"/>
  <c r="P4" i="29"/>
  <c r="P5" i="29"/>
  <c r="P6" i="29"/>
  <c r="P7" i="29"/>
  <c r="P8" i="29"/>
  <c r="P9" i="29"/>
  <c r="P10" i="29"/>
  <c r="P11" i="29"/>
  <c r="P12" i="29"/>
  <c r="P13" i="29"/>
  <c r="P14" i="29"/>
  <c r="P15" i="29"/>
  <c r="P16" i="29"/>
  <c r="P17" i="29"/>
  <c r="P18" i="29"/>
  <c r="P19" i="29"/>
  <c r="P20" i="29"/>
  <c r="P21" i="29"/>
  <c r="P22" i="29"/>
  <c r="P23" i="29"/>
  <c r="P24" i="29"/>
  <c r="P25" i="29"/>
  <c r="P26" i="29"/>
  <c r="P27" i="29"/>
  <c r="P28" i="29"/>
  <c r="P29" i="29"/>
  <c r="P30" i="29"/>
  <c r="P31" i="29"/>
  <c r="P32" i="29"/>
  <c r="P33" i="29"/>
  <c r="P34" i="29"/>
  <c r="P35" i="29"/>
  <c r="P36" i="29"/>
  <c r="P37" i="29"/>
  <c r="P38" i="29"/>
  <c r="P39" i="29"/>
  <c r="P40" i="29"/>
  <c r="P41" i="29"/>
  <c r="P42" i="29"/>
  <c r="P43" i="29"/>
  <c r="P2" i="29"/>
  <c r="L125" i="36" l="1"/>
  <c r="L123" i="36"/>
  <c r="L121" i="36"/>
  <c r="L119" i="36"/>
  <c r="L117" i="36"/>
  <c r="L115" i="36"/>
  <c r="L113" i="36"/>
  <c r="L111" i="36"/>
  <c r="L109" i="36"/>
  <c r="L107" i="36"/>
  <c r="L105" i="36"/>
  <c r="L103" i="36"/>
  <c r="L101" i="36"/>
  <c r="L99" i="36"/>
  <c r="L97" i="36"/>
  <c r="L95" i="36"/>
  <c r="L93" i="36"/>
  <c r="L91" i="36"/>
  <c r="L89" i="36"/>
  <c r="L87" i="36"/>
  <c r="L85" i="36"/>
  <c r="L83" i="36"/>
  <c r="L81" i="36"/>
  <c r="L79" i="36"/>
  <c r="L77" i="36"/>
  <c r="L75" i="36"/>
  <c r="L73" i="36"/>
  <c r="L71" i="36"/>
  <c r="L69" i="36"/>
  <c r="L67" i="36"/>
  <c r="L65" i="36"/>
  <c r="L63" i="36"/>
  <c r="L61" i="36"/>
  <c r="L59" i="36"/>
  <c r="L57" i="36"/>
  <c r="L55" i="36"/>
  <c r="L53" i="36"/>
  <c r="L51" i="36"/>
  <c r="L49" i="36"/>
  <c r="L47" i="36"/>
  <c r="L45" i="36"/>
  <c r="L43" i="36"/>
  <c r="L41" i="36"/>
  <c r="L39" i="36"/>
  <c r="L37" i="36"/>
  <c r="L35" i="36"/>
  <c r="L33" i="36"/>
  <c r="L31" i="36"/>
  <c r="L29" i="36"/>
  <c r="L27" i="36"/>
  <c r="L25" i="36"/>
  <c r="L23" i="36"/>
  <c r="L21" i="36"/>
  <c r="L19" i="36"/>
  <c r="K18" i="36"/>
  <c r="L17" i="36"/>
  <c r="K16" i="36"/>
  <c r="L15" i="36"/>
  <c r="K14" i="36"/>
  <c r="L13" i="36"/>
  <c r="K12" i="36"/>
  <c r="L11" i="36"/>
  <c r="K10" i="36"/>
  <c r="L9" i="36"/>
  <c r="K8" i="36"/>
  <c r="K122" i="36"/>
  <c r="R122" i="36"/>
  <c r="K120" i="36"/>
  <c r="R120" i="36"/>
  <c r="K114" i="36"/>
  <c r="R114" i="36"/>
  <c r="K110" i="36"/>
  <c r="R110" i="36"/>
  <c r="L7" i="36"/>
  <c r="P19" i="36" s="1"/>
  <c r="R97" i="36"/>
  <c r="N97" i="36"/>
  <c r="R95" i="36"/>
  <c r="U95" i="36" s="1"/>
  <c r="N95" i="36"/>
  <c r="R93" i="36"/>
  <c r="N93" i="36"/>
  <c r="R91" i="36"/>
  <c r="N91" i="36"/>
  <c r="R89" i="36"/>
  <c r="N89" i="36"/>
  <c r="U89" i="36" s="1"/>
  <c r="R87" i="36"/>
  <c r="N87" i="36"/>
  <c r="R85" i="36"/>
  <c r="N85" i="36"/>
  <c r="U85" i="36" s="1"/>
  <c r="R83" i="36"/>
  <c r="N83" i="36"/>
  <c r="R81" i="36"/>
  <c r="N81" i="36"/>
  <c r="R79" i="36"/>
  <c r="N79" i="36"/>
  <c r="R77" i="36"/>
  <c r="N77" i="36"/>
  <c r="R75" i="36"/>
  <c r="N75" i="36"/>
  <c r="R73" i="36"/>
  <c r="N73" i="36"/>
  <c r="R71" i="36"/>
  <c r="N71" i="36"/>
  <c r="R69" i="36"/>
  <c r="N69" i="36"/>
  <c r="R67" i="36"/>
  <c r="U67" i="36" s="1"/>
  <c r="N67" i="36"/>
  <c r="R65" i="36"/>
  <c r="N65" i="36"/>
  <c r="R63" i="36"/>
  <c r="U63" i="36" s="1"/>
  <c r="N63" i="36"/>
  <c r="R61" i="36"/>
  <c r="N61" i="36"/>
  <c r="R59" i="36"/>
  <c r="U59" i="36" s="1"/>
  <c r="N59" i="36"/>
  <c r="R57" i="36"/>
  <c r="N57" i="36"/>
  <c r="R55" i="36"/>
  <c r="U55" i="36" s="1"/>
  <c r="N55" i="36"/>
  <c r="R53" i="36"/>
  <c r="N53" i="36"/>
  <c r="R51" i="36"/>
  <c r="U51" i="36" s="1"/>
  <c r="N51" i="36"/>
  <c r="R49" i="36"/>
  <c r="N49" i="36"/>
  <c r="R47" i="36"/>
  <c r="U47" i="36" s="1"/>
  <c r="N47" i="36"/>
  <c r="R45" i="36"/>
  <c r="U45" i="36" s="1"/>
  <c r="N45" i="36"/>
  <c r="R43" i="36"/>
  <c r="U43" i="36" s="1"/>
  <c r="N43" i="36"/>
  <c r="R41" i="36"/>
  <c r="U41" i="36" s="1"/>
  <c r="N41" i="36"/>
  <c r="R39" i="36"/>
  <c r="U39" i="36" s="1"/>
  <c r="N39" i="36"/>
  <c r="R37" i="36"/>
  <c r="U37" i="36" s="1"/>
  <c r="N37" i="36"/>
  <c r="R35" i="36"/>
  <c r="U35" i="36" s="1"/>
  <c r="N35" i="36"/>
  <c r="R33" i="36"/>
  <c r="U33" i="36" s="1"/>
  <c r="N33" i="36"/>
  <c r="R31" i="36"/>
  <c r="U31" i="36" s="1"/>
  <c r="N31" i="36"/>
  <c r="R29" i="36"/>
  <c r="U29" i="36" s="1"/>
  <c r="N29" i="36"/>
  <c r="R27" i="36"/>
  <c r="U27" i="36" s="1"/>
  <c r="N27" i="36"/>
  <c r="R25" i="36"/>
  <c r="U25" i="36" s="1"/>
  <c r="N25" i="36"/>
  <c r="R23" i="36"/>
  <c r="U23" i="36" s="1"/>
  <c r="N23" i="36"/>
  <c r="R21" i="36"/>
  <c r="U21" i="36" s="1"/>
  <c r="N21" i="36"/>
  <c r="R19" i="36"/>
  <c r="U19" i="36" s="1"/>
  <c r="N19" i="36"/>
  <c r="K126" i="36"/>
  <c r="O126" i="36" s="1"/>
  <c r="R126" i="36"/>
  <c r="K124" i="36"/>
  <c r="R124" i="36"/>
  <c r="K118" i="36"/>
  <c r="R118" i="36"/>
  <c r="K116" i="36"/>
  <c r="R116" i="36"/>
  <c r="K112" i="36"/>
  <c r="R112" i="36"/>
  <c r="K108" i="36"/>
  <c r="R108" i="36"/>
  <c r="K106" i="36"/>
  <c r="R106" i="36"/>
  <c r="K104" i="36"/>
  <c r="R104" i="36"/>
  <c r="K102" i="36"/>
  <c r="R102" i="36"/>
  <c r="K100" i="36"/>
  <c r="R100" i="36"/>
  <c r="K98" i="36"/>
  <c r="R98" i="36"/>
  <c r="K96" i="36"/>
  <c r="R96" i="36"/>
  <c r="N96" i="36"/>
  <c r="K94" i="36"/>
  <c r="R94" i="36"/>
  <c r="N94" i="36"/>
  <c r="K92" i="36"/>
  <c r="R92" i="36"/>
  <c r="N92" i="36"/>
  <c r="K90" i="36"/>
  <c r="R90" i="36"/>
  <c r="N90" i="36"/>
  <c r="K88" i="36"/>
  <c r="R88" i="36"/>
  <c r="N88" i="36"/>
  <c r="K86" i="36"/>
  <c r="R86" i="36"/>
  <c r="N86" i="36"/>
  <c r="K84" i="36"/>
  <c r="R84" i="36"/>
  <c r="N84" i="36"/>
  <c r="K82" i="36"/>
  <c r="R82" i="36"/>
  <c r="N82" i="36"/>
  <c r="K80" i="36"/>
  <c r="R80" i="36"/>
  <c r="N80" i="36"/>
  <c r="K78" i="36"/>
  <c r="R78" i="36"/>
  <c r="N78" i="36"/>
  <c r="K76" i="36"/>
  <c r="R76" i="36"/>
  <c r="N76" i="36"/>
  <c r="K74" i="36"/>
  <c r="R74" i="36"/>
  <c r="U74" i="36" s="1"/>
  <c r="N74" i="36"/>
  <c r="K72" i="36"/>
  <c r="R72" i="36"/>
  <c r="N72" i="36"/>
  <c r="K70" i="36"/>
  <c r="R70" i="36"/>
  <c r="U70" i="36" s="1"/>
  <c r="N70" i="36"/>
  <c r="K68" i="36"/>
  <c r="R68" i="36"/>
  <c r="N68" i="36"/>
  <c r="K66" i="36"/>
  <c r="R66" i="36"/>
  <c r="U66" i="36" s="1"/>
  <c r="N66" i="36"/>
  <c r="K64" i="36"/>
  <c r="R64" i="36"/>
  <c r="N64" i="36"/>
  <c r="K62" i="36"/>
  <c r="R62" i="36"/>
  <c r="U62" i="36" s="1"/>
  <c r="N62" i="36"/>
  <c r="K60" i="36"/>
  <c r="R60" i="36"/>
  <c r="N60" i="36"/>
  <c r="K58" i="36"/>
  <c r="R58" i="36"/>
  <c r="U58" i="36" s="1"/>
  <c r="N58" i="36"/>
  <c r="K56" i="36"/>
  <c r="R56" i="36"/>
  <c r="N56" i="36"/>
  <c r="K54" i="36"/>
  <c r="R54" i="36"/>
  <c r="U54" i="36" s="1"/>
  <c r="N54" i="36"/>
  <c r="K52" i="36"/>
  <c r="R52" i="36"/>
  <c r="N52" i="36"/>
  <c r="K50" i="36"/>
  <c r="R50" i="36"/>
  <c r="U50" i="36" s="1"/>
  <c r="N50" i="36"/>
  <c r="K48" i="36"/>
  <c r="R48" i="36"/>
  <c r="N48" i="36"/>
  <c r="K46" i="36"/>
  <c r="R46" i="36"/>
  <c r="U46" i="36" s="1"/>
  <c r="N46" i="36"/>
  <c r="K44" i="36"/>
  <c r="R44" i="36"/>
  <c r="N44" i="36"/>
  <c r="K42" i="36"/>
  <c r="R42" i="36"/>
  <c r="U42" i="36" s="1"/>
  <c r="N42" i="36"/>
  <c r="K40" i="36"/>
  <c r="R40" i="36"/>
  <c r="N40" i="36"/>
  <c r="K38" i="36"/>
  <c r="R38" i="36"/>
  <c r="U38" i="36" s="1"/>
  <c r="N38" i="36"/>
  <c r="K36" i="36"/>
  <c r="R36" i="36"/>
  <c r="N36" i="36"/>
  <c r="K34" i="36"/>
  <c r="R34" i="36"/>
  <c r="U34" i="36" s="1"/>
  <c r="N34" i="36"/>
  <c r="K32" i="36"/>
  <c r="R32" i="36"/>
  <c r="N32" i="36"/>
  <c r="K30" i="36"/>
  <c r="O30" i="36" s="1"/>
  <c r="R30" i="36"/>
  <c r="U30" i="36" s="1"/>
  <c r="N30" i="36"/>
  <c r="K28" i="36"/>
  <c r="O28" i="36" s="1"/>
  <c r="R28" i="36"/>
  <c r="N28" i="36"/>
  <c r="K26" i="36"/>
  <c r="O26" i="36" s="1"/>
  <c r="R26" i="36"/>
  <c r="U26" i="36" s="1"/>
  <c r="N26" i="36"/>
  <c r="K24" i="36"/>
  <c r="O24" i="36" s="1"/>
  <c r="R24" i="36"/>
  <c r="N24" i="36"/>
  <c r="K22" i="36"/>
  <c r="O22" i="36" s="1"/>
  <c r="R22" i="36"/>
  <c r="U22" i="36" s="1"/>
  <c r="N22" i="36"/>
  <c r="K20" i="36"/>
  <c r="O20" i="36" s="1"/>
  <c r="R20" i="36"/>
  <c r="N20" i="36"/>
  <c r="N126" i="36"/>
  <c r="N125" i="36"/>
  <c r="U125" i="36" s="1"/>
  <c r="N124" i="36"/>
  <c r="N123" i="36"/>
  <c r="U123" i="36" s="1"/>
  <c r="N122" i="36"/>
  <c r="N121" i="36"/>
  <c r="U121" i="36" s="1"/>
  <c r="N120" i="36"/>
  <c r="N119" i="36"/>
  <c r="U119" i="36" s="1"/>
  <c r="N118" i="36"/>
  <c r="N117" i="36"/>
  <c r="U117" i="36" s="1"/>
  <c r="N116" i="36"/>
  <c r="N115" i="36"/>
  <c r="U115" i="36" s="1"/>
  <c r="N114" i="36"/>
  <c r="N113" i="36"/>
  <c r="U113" i="36" s="1"/>
  <c r="N112" i="36"/>
  <c r="N111" i="36"/>
  <c r="U111" i="36" s="1"/>
  <c r="N110" i="36"/>
  <c r="N109" i="36"/>
  <c r="U109" i="36" s="1"/>
  <c r="N108" i="36"/>
  <c r="N107" i="36"/>
  <c r="U107" i="36" s="1"/>
  <c r="N106" i="36"/>
  <c r="N105" i="36"/>
  <c r="U105" i="36" s="1"/>
  <c r="N104" i="36"/>
  <c r="N103" i="36"/>
  <c r="U103" i="36" s="1"/>
  <c r="N102" i="36"/>
  <c r="N101" i="36"/>
  <c r="U101" i="36" s="1"/>
  <c r="N100" i="36"/>
  <c r="N99" i="36"/>
  <c r="U99" i="36" s="1"/>
  <c r="N98" i="36"/>
  <c r="L126" i="36"/>
  <c r="K125" i="36"/>
  <c r="L124" i="36"/>
  <c r="K123" i="36"/>
  <c r="L122" i="36"/>
  <c r="K121" i="36"/>
  <c r="L120" i="36"/>
  <c r="K119" i="36"/>
  <c r="L118" i="36"/>
  <c r="K117" i="36"/>
  <c r="L116" i="36"/>
  <c r="K115" i="36"/>
  <c r="L114" i="36"/>
  <c r="K113" i="36"/>
  <c r="L112" i="36"/>
  <c r="K111" i="36"/>
  <c r="L110" i="36"/>
  <c r="K109" i="36"/>
  <c r="L108" i="36"/>
  <c r="K107" i="36"/>
  <c r="L106" i="36"/>
  <c r="K105" i="36"/>
  <c r="L104" i="36"/>
  <c r="K103" i="36"/>
  <c r="L102" i="36"/>
  <c r="K101" i="36"/>
  <c r="L100" i="36"/>
  <c r="K99" i="36"/>
  <c r="L98" i="36"/>
  <c r="K97" i="36"/>
  <c r="L96" i="36"/>
  <c r="K95" i="36"/>
  <c r="L94" i="36"/>
  <c r="K93" i="36"/>
  <c r="L92" i="36"/>
  <c r="K91" i="36"/>
  <c r="L90" i="36"/>
  <c r="K89" i="36"/>
  <c r="L88" i="36"/>
  <c r="K87" i="36"/>
  <c r="L86" i="36"/>
  <c r="K85" i="36"/>
  <c r="L84" i="36"/>
  <c r="K83" i="36"/>
  <c r="L82" i="36"/>
  <c r="K81" i="36"/>
  <c r="L80" i="36"/>
  <c r="K79" i="36"/>
  <c r="L78" i="36"/>
  <c r="K77" i="36"/>
  <c r="L76" i="36"/>
  <c r="K75" i="36"/>
  <c r="L74" i="36"/>
  <c r="K73" i="36"/>
  <c r="L72" i="36"/>
  <c r="K71" i="36"/>
  <c r="L70" i="36"/>
  <c r="K69" i="36"/>
  <c r="L68" i="36"/>
  <c r="K67" i="36"/>
  <c r="L66" i="36"/>
  <c r="K65" i="36"/>
  <c r="L64" i="36"/>
  <c r="K63" i="36"/>
  <c r="L62" i="36"/>
  <c r="K61" i="36"/>
  <c r="L60" i="36"/>
  <c r="K59" i="36"/>
  <c r="L58" i="36"/>
  <c r="K57" i="36"/>
  <c r="L56" i="36"/>
  <c r="K55" i="36"/>
  <c r="L54" i="36"/>
  <c r="K53" i="36"/>
  <c r="L52" i="36"/>
  <c r="K51" i="36"/>
  <c r="L50" i="36"/>
  <c r="K49" i="36"/>
  <c r="L48" i="36"/>
  <c r="K47" i="36"/>
  <c r="L46" i="36"/>
  <c r="K45" i="36"/>
  <c r="L44" i="36"/>
  <c r="K43" i="36"/>
  <c r="L42" i="36"/>
  <c r="K41" i="36"/>
  <c r="L40" i="36"/>
  <c r="K39" i="36"/>
  <c r="L38" i="36"/>
  <c r="K37" i="36"/>
  <c r="L36" i="36"/>
  <c r="K35" i="36"/>
  <c r="L34" i="36"/>
  <c r="K33" i="36"/>
  <c r="L32" i="36"/>
  <c r="K31" i="36"/>
  <c r="L30" i="36"/>
  <c r="K29" i="36"/>
  <c r="L28" i="36"/>
  <c r="K27" i="36"/>
  <c r="L26" i="36"/>
  <c r="K25" i="36"/>
  <c r="L24" i="36"/>
  <c r="K23" i="36"/>
  <c r="L22" i="36"/>
  <c r="K21" i="36"/>
  <c r="L20" i="36"/>
  <c r="K19" i="36"/>
  <c r="O19" i="36" s="1"/>
  <c r="S19" i="36" s="1"/>
  <c r="L18" i="36"/>
  <c r="K17" i="36"/>
  <c r="L16" i="36"/>
  <c r="K15" i="36"/>
  <c r="L14" i="36"/>
  <c r="K13" i="36"/>
  <c r="L12" i="36"/>
  <c r="K11" i="36"/>
  <c r="L10" i="36"/>
  <c r="K9" i="36"/>
  <c r="L8" i="36"/>
  <c r="H4" i="29"/>
  <c r="I4" i="29"/>
  <c r="J4" i="29"/>
  <c r="K4" i="29"/>
  <c r="H5" i="29"/>
  <c r="I5" i="29"/>
  <c r="J5" i="29"/>
  <c r="K5" i="29"/>
  <c r="H6" i="29"/>
  <c r="I6" i="29"/>
  <c r="J6" i="29"/>
  <c r="K6" i="29"/>
  <c r="H7" i="29"/>
  <c r="I7" i="29"/>
  <c r="J7" i="29"/>
  <c r="K7" i="29"/>
  <c r="H8" i="29"/>
  <c r="I8" i="29"/>
  <c r="J8" i="29"/>
  <c r="K8" i="29"/>
  <c r="H9" i="29"/>
  <c r="I9" i="29"/>
  <c r="J9" i="29"/>
  <c r="K9" i="29"/>
  <c r="H10" i="29"/>
  <c r="I10" i="29"/>
  <c r="J10" i="29"/>
  <c r="K10" i="29"/>
  <c r="H11" i="29"/>
  <c r="I11" i="29"/>
  <c r="J11" i="29"/>
  <c r="K11" i="29"/>
  <c r="H12" i="29"/>
  <c r="I12" i="29"/>
  <c r="J12" i="29"/>
  <c r="K12" i="29"/>
  <c r="H13" i="29"/>
  <c r="I13" i="29"/>
  <c r="J13" i="29"/>
  <c r="K13" i="29"/>
  <c r="H14" i="29"/>
  <c r="I14" i="29"/>
  <c r="J14" i="29"/>
  <c r="K14" i="29"/>
  <c r="H15" i="29"/>
  <c r="I15" i="29"/>
  <c r="J15" i="29"/>
  <c r="K15" i="29"/>
  <c r="H16" i="29"/>
  <c r="I16" i="29"/>
  <c r="J16" i="29"/>
  <c r="K16" i="29"/>
  <c r="H17" i="29"/>
  <c r="I17" i="29"/>
  <c r="J17" i="29"/>
  <c r="K17" i="29"/>
  <c r="H18" i="29"/>
  <c r="I18" i="29"/>
  <c r="J18" i="29"/>
  <c r="K18" i="29"/>
  <c r="H19" i="29"/>
  <c r="I19" i="29"/>
  <c r="J19" i="29"/>
  <c r="K19" i="29"/>
  <c r="H20" i="29"/>
  <c r="I20" i="29"/>
  <c r="J20" i="29"/>
  <c r="K20" i="29"/>
  <c r="H21" i="29"/>
  <c r="I21" i="29"/>
  <c r="J21" i="29"/>
  <c r="K21" i="29"/>
  <c r="H22" i="29"/>
  <c r="I22" i="29"/>
  <c r="J22" i="29"/>
  <c r="K22" i="29"/>
  <c r="H23" i="29"/>
  <c r="I23" i="29"/>
  <c r="J23" i="29"/>
  <c r="K23" i="29"/>
  <c r="H24" i="29"/>
  <c r="I24" i="29"/>
  <c r="J24" i="29"/>
  <c r="K24" i="29"/>
  <c r="H25" i="29"/>
  <c r="I25" i="29"/>
  <c r="J25" i="29"/>
  <c r="K25" i="29"/>
  <c r="H26" i="29"/>
  <c r="I26" i="29"/>
  <c r="J26" i="29"/>
  <c r="K26" i="29"/>
  <c r="H27" i="29"/>
  <c r="I27" i="29"/>
  <c r="J27" i="29"/>
  <c r="K27" i="29"/>
  <c r="H28" i="29"/>
  <c r="I28" i="29"/>
  <c r="J28" i="29"/>
  <c r="K28" i="29"/>
  <c r="H29" i="29"/>
  <c r="I29" i="29"/>
  <c r="J29" i="29"/>
  <c r="K29" i="29"/>
  <c r="H30" i="29"/>
  <c r="I30" i="29"/>
  <c r="J30" i="29"/>
  <c r="K30" i="29"/>
  <c r="H31" i="29"/>
  <c r="I31" i="29"/>
  <c r="J31" i="29"/>
  <c r="K31" i="29"/>
  <c r="H32" i="29"/>
  <c r="I32" i="29"/>
  <c r="J32" i="29"/>
  <c r="K32" i="29"/>
  <c r="H33" i="29"/>
  <c r="I33" i="29"/>
  <c r="J33" i="29"/>
  <c r="K33" i="29"/>
  <c r="H34" i="29"/>
  <c r="I34" i="29"/>
  <c r="J34" i="29"/>
  <c r="K34" i="29"/>
  <c r="H35" i="29"/>
  <c r="I35" i="29"/>
  <c r="J35" i="29"/>
  <c r="K35" i="29"/>
  <c r="H36" i="29"/>
  <c r="I36" i="29"/>
  <c r="J36" i="29"/>
  <c r="K36" i="29"/>
  <c r="H37" i="29"/>
  <c r="I37" i="29"/>
  <c r="J37" i="29"/>
  <c r="K37" i="29"/>
  <c r="H38" i="29"/>
  <c r="I38" i="29"/>
  <c r="J38" i="29"/>
  <c r="K38" i="29"/>
  <c r="H39" i="29"/>
  <c r="I39" i="29"/>
  <c r="J39" i="29"/>
  <c r="K39" i="29"/>
  <c r="H40" i="29"/>
  <c r="I40" i="29"/>
  <c r="J40" i="29"/>
  <c r="K40" i="29"/>
  <c r="H41" i="29"/>
  <c r="I41" i="29"/>
  <c r="J41" i="29"/>
  <c r="K41" i="29"/>
  <c r="H42" i="29"/>
  <c r="I42" i="29"/>
  <c r="J42" i="29"/>
  <c r="K42" i="29"/>
  <c r="H43" i="29"/>
  <c r="I43" i="29"/>
  <c r="J43" i="29"/>
  <c r="K43" i="29"/>
  <c r="H44" i="29"/>
  <c r="I44" i="29"/>
  <c r="J44" i="29"/>
  <c r="K44" i="29"/>
  <c r="H45" i="29"/>
  <c r="I45" i="29"/>
  <c r="J45" i="29"/>
  <c r="K45" i="29"/>
  <c r="H46" i="29"/>
  <c r="I46" i="29"/>
  <c r="J46" i="29"/>
  <c r="K46" i="29"/>
  <c r="H47" i="29"/>
  <c r="I47" i="29"/>
  <c r="J47" i="29"/>
  <c r="K47" i="29"/>
  <c r="H48" i="29"/>
  <c r="I48" i="29"/>
  <c r="J48" i="29"/>
  <c r="K48" i="29"/>
  <c r="H49" i="29"/>
  <c r="I49" i="29"/>
  <c r="J49" i="29"/>
  <c r="K49" i="29"/>
  <c r="H50" i="29"/>
  <c r="I50" i="29"/>
  <c r="J50" i="29"/>
  <c r="K50" i="29"/>
  <c r="H51" i="29"/>
  <c r="I51" i="29"/>
  <c r="J51" i="29"/>
  <c r="K51" i="29"/>
  <c r="H52" i="29"/>
  <c r="I52" i="29"/>
  <c r="J52" i="29"/>
  <c r="K52" i="29"/>
  <c r="H53" i="29"/>
  <c r="I53" i="29"/>
  <c r="J53" i="29"/>
  <c r="K53" i="29"/>
  <c r="H54" i="29"/>
  <c r="I54" i="29"/>
  <c r="J54" i="29"/>
  <c r="K54" i="29"/>
  <c r="H55" i="29"/>
  <c r="I55" i="29"/>
  <c r="J55" i="29"/>
  <c r="K55" i="29"/>
  <c r="H56" i="29"/>
  <c r="I56" i="29"/>
  <c r="J56" i="29"/>
  <c r="K56" i="29"/>
  <c r="H57" i="29"/>
  <c r="I57" i="29"/>
  <c r="J57" i="29"/>
  <c r="K57" i="29"/>
  <c r="H58" i="29"/>
  <c r="I58" i="29"/>
  <c r="J58" i="29"/>
  <c r="K58" i="29"/>
  <c r="H59" i="29"/>
  <c r="I59" i="29"/>
  <c r="J59" i="29"/>
  <c r="K59" i="29"/>
  <c r="H60" i="29"/>
  <c r="I60" i="29"/>
  <c r="J60" i="29"/>
  <c r="K60" i="29"/>
  <c r="H61" i="29"/>
  <c r="I61" i="29"/>
  <c r="J61" i="29"/>
  <c r="K61" i="29"/>
  <c r="H62" i="29"/>
  <c r="I62" i="29"/>
  <c r="J62" i="29"/>
  <c r="K62" i="29"/>
  <c r="H63" i="29"/>
  <c r="I63" i="29"/>
  <c r="J63" i="29"/>
  <c r="K63" i="29"/>
  <c r="H64" i="29"/>
  <c r="I64" i="29"/>
  <c r="J64" i="29"/>
  <c r="K64" i="29"/>
  <c r="H65" i="29"/>
  <c r="I65" i="29"/>
  <c r="J65" i="29"/>
  <c r="K65" i="29"/>
  <c r="H66" i="29"/>
  <c r="I66" i="29"/>
  <c r="J66" i="29"/>
  <c r="K66" i="29"/>
  <c r="H67" i="29"/>
  <c r="I67" i="29"/>
  <c r="J67" i="29"/>
  <c r="K67" i="29"/>
  <c r="H68" i="29"/>
  <c r="I68" i="29"/>
  <c r="J68" i="29"/>
  <c r="K68" i="29"/>
  <c r="H69" i="29"/>
  <c r="I69" i="29"/>
  <c r="J69" i="29"/>
  <c r="K69" i="29"/>
  <c r="H70" i="29"/>
  <c r="I70" i="29"/>
  <c r="J70" i="29"/>
  <c r="K70" i="29"/>
  <c r="H71" i="29"/>
  <c r="I71" i="29"/>
  <c r="J71" i="29"/>
  <c r="K71" i="29"/>
  <c r="H72" i="29"/>
  <c r="I72" i="29"/>
  <c r="J72" i="29"/>
  <c r="K72" i="29"/>
  <c r="H73" i="29"/>
  <c r="I73" i="29"/>
  <c r="J73" i="29"/>
  <c r="K73" i="29"/>
  <c r="H74" i="29"/>
  <c r="I74" i="29"/>
  <c r="J74" i="29"/>
  <c r="K74" i="29"/>
  <c r="H75" i="29"/>
  <c r="I75" i="29"/>
  <c r="J75" i="29"/>
  <c r="K75" i="29"/>
  <c r="H76" i="29"/>
  <c r="I76" i="29"/>
  <c r="J76" i="29"/>
  <c r="K76" i="29"/>
  <c r="H77" i="29"/>
  <c r="I77" i="29"/>
  <c r="J77" i="29"/>
  <c r="K77" i="29"/>
  <c r="H78" i="29"/>
  <c r="I78" i="29"/>
  <c r="J78" i="29"/>
  <c r="K78" i="29"/>
  <c r="H79" i="29"/>
  <c r="I79" i="29"/>
  <c r="J79" i="29"/>
  <c r="K79" i="29"/>
  <c r="H80" i="29"/>
  <c r="I80" i="29"/>
  <c r="J80" i="29"/>
  <c r="K80" i="29"/>
  <c r="H81" i="29"/>
  <c r="I81" i="29"/>
  <c r="J81" i="29"/>
  <c r="K81" i="29"/>
  <c r="H82" i="29"/>
  <c r="I82" i="29"/>
  <c r="J82" i="29"/>
  <c r="K82" i="29"/>
  <c r="H83" i="29"/>
  <c r="I83" i="29"/>
  <c r="J83" i="29"/>
  <c r="K83" i="29"/>
  <c r="H84" i="29"/>
  <c r="I84" i="29"/>
  <c r="J84" i="29"/>
  <c r="K84" i="29"/>
  <c r="H85" i="29"/>
  <c r="I85" i="29"/>
  <c r="J85" i="29"/>
  <c r="K85" i="29"/>
  <c r="H86" i="29"/>
  <c r="I86" i="29"/>
  <c r="J86" i="29"/>
  <c r="K86" i="29"/>
  <c r="H87" i="29"/>
  <c r="I87" i="29"/>
  <c r="J87" i="29"/>
  <c r="K87" i="29"/>
  <c r="H88" i="29"/>
  <c r="I88" i="29"/>
  <c r="J88" i="29"/>
  <c r="K88" i="29"/>
  <c r="H89" i="29"/>
  <c r="I89" i="29"/>
  <c r="J89" i="29"/>
  <c r="K89" i="29"/>
  <c r="H90" i="29"/>
  <c r="I90" i="29"/>
  <c r="J90" i="29"/>
  <c r="K90" i="29"/>
  <c r="H91" i="29"/>
  <c r="I91" i="29"/>
  <c r="J91" i="29"/>
  <c r="K91" i="29"/>
  <c r="H92" i="29"/>
  <c r="I92" i="29"/>
  <c r="J92" i="29"/>
  <c r="K92" i="29"/>
  <c r="H93" i="29"/>
  <c r="I93" i="29"/>
  <c r="J93" i="29"/>
  <c r="K93" i="29"/>
  <c r="H94" i="29"/>
  <c r="I94" i="29"/>
  <c r="J94" i="29"/>
  <c r="K94" i="29"/>
  <c r="H95" i="29"/>
  <c r="I95" i="29"/>
  <c r="J95" i="29"/>
  <c r="K95" i="29"/>
  <c r="H96" i="29"/>
  <c r="I96" i="29"/>
  <c r="J96" i="29"/>
  <c r="K96" i="29"/>
  <c r="H97" i="29"/>
  <c r="I97" i="29"/>
  <c r="J97" i="29"/>
  <c r="K97" i="29"/>
  <c r="H98" i="29"/>
  <c r="I98" i="29"/>
  <c r="J98" i="29"/>
  <c r="K98" i="29"/>
  <c r="H99" i="29"/>
  <c r="I99" i="29"/>
  <c r="J99" i="29"/>
  <c r="K99" i="29"/>
  <c r="H100" i="29"/>
  <c r="I100" i="29"/>
  <c r="J100" i="29"/>
  <c r="K100" i="29"/>
  <c r="H101" i="29"/>
  <c r="I101" i="29"/>
  <c r="J101" i="29"/>
  <c r="K101" i="29"/>
  <c r="H102" i="29"/>
  <c r="I102" i="29"/>
  <c r="J102" i="29"/>
  <c r="K102" i="29"/>
  <c r="H103" i="29"/>
  <c r="I103" i="29"/>
  <c r="J103" i="29"/>
  <c r="K103" i="29"/>
  <c r="H104" i="29"/>
  <c r="I104" i="29"/>
  <c r="J104" i="29"/>
  <c r="K104" i="29"/>
  <c r="H105" i="29"/>
  <c r="I105" i="29"/>
  <c r="J105" i="29"/>
  <c r="K105" i="29"/>
  <c r="H106" i="29"/>
  <c r="I106" i="29"/>
  <c r="J106" i="29"/>
  <c r="K106" i="29"/>
  <c r="H107" i="29"/>
  <c r="I107" i="29"/>
  <c r="J107" i="29"/>
  <c r="K107" i="29"/>
  <c r="H108" i="29"/>
  <c r="I108" i="29"/>
  <c r="J108" i="29"/>
  <c r="K108" i="29"/>
  <c r="H109" i="29"/>
  <c r="I109" i="29"/>
  <c r="J109" i="29"/>
  <c r="K109" i="29"/>
  <c r="H110" i="29"/>
  <c r="I110" i="29"/>
  <c r="J110" i="29"/>
  <c r="K110" i="29"/>
  <c r="H111" i="29"/>
  <c r="I111" i="29"/>
  <c r="J111" i="29"/>
  <c r="K111" i="29"/>
  <c r="H112" i="29"/>
  <c r="I112" i="29"/>
  <c r="J112" i="29"/>
  <c r="K112" i="29"/>
  <c r="H113" i="29"/>
  <c r="I113" i="29"/>
  <c r="J113" i="29"/>
  <c r="K113" i="29"/>
  <c r="H114" i="29"/>
  <c r="I114" i="29"/>
  <c r="J114" i="29"/>
  <c r="K114" i="29"/>
  <c r="H115" i="29"/>
  <c r="I115" i="29"/>
  <c r="J115" i="29"/>
  <c r="K115" i="29"/>
  <c r="H116" i="29"/>
  <c r="I116" i="29"/>
  <c r="J116" i="29"/>
  <c r="K116" i="29"/>
  <c r="H117" i="29"/>
  <c r="I117" i="29"/>
  <c r="J117" i="29"/>
  <c r="K117" i="29"/>
  <c r="H118" i="29"/>
  <c r="I118" i="29"/>
  <c r="J118" i="29"/>
  <c r="K118" i="29"/>
  <c r="H119" i="29"/>
  <c r="I119" i="29"/>
  <c r="J119" i="29"/>
  <c r="K119" i="29"/>
  <c r="H120" i="29"/>
  <c r="I120" i="29"/>
  <c r="J120" i="29"/>
  <c r="K120" i="29"/>
  <c r="H121" i="29"/>
  <c r="I121" i="29"/>
  <c r="J121" i="29"/>
  <c r="K121" i="29"/>
  <c r="H122" i="29"/>
  <c r="I122" i="29"/>
  <c r="J122" i="29"/>
  <c r="K122" i="29"/>
  <c r="H123" i="29"/>
  <c r="I123" i="29"/>
  <c r="J123" i="29"/>
  <c r="K123" i="29"/>
  <c r="H124" i="29"/>
  <c r="I124" i="29"/>
  <c r="J124" i="29"/>
  <c r="K124" i="29"/>
  <c r="H125" i="29"/>
  <c r="I125" i="29"/>
  <c r="J125" i="29"/>
  <c r="K125" i="29"/>
  <c r="H126" i="29"/>
  <c r="I126" i="29"/>
  <c r="J126" i="29"/>
  <c r="K126" i="29"/>
  <c r="H127" i="29"/>
  <c r="I127" i="29"/>
  <c r="J127" i="29"/>
  <c r="K127" i="29"/>
  <c r="H128" i="29"/>
  <c r="I128" i="29"/>
  <c r="J128" i="29"/>
  <c r="K128" i="29"/>
  <c r="H129" i="29"/>
  <c r="I129" i="29"/>
  <c r="J129" i="29"/>
  <c r="K129" i="29"/>
  <c r="H130" i="29"/>
  <c r="I130" i="29"/>
  <c r="J130" i="29"/>
  <c r="K130" i="29"/>
  <c r="H131" i="29"/>
  <c r="I131" i="29"/>
  <c r="J131" i="29"/>
  <c r="K131" i="29"/>
  <c r="H132" i="29"/>
  <c r="I132" i="29"/>
  <c r="J132" i="29"/>
  <c r="K132" i="29"/>
  <c r="K3" i="29"/>
  <c r="J3" i="29"/>
  <c r="I3" i="29"/>
  <c r="H3" i="29"/>
  <c r="T51" i="10"/>
  <c r="T52" i="10"/>
  <c r="T53" i="10"/>
  <c r="T54" i="10"/>
  <c r="T55" i="10"/>
  <c r="T56" i="10"/>
  <c r="T50" i="10"/>
  <c r="S50" i="10" a="1"/>
  <c r="S50" i="10" s="1"/>
  <c r="V75" i="10"/>
  <c r="W75" i="10" s="1"/>
  <c r="V76" i="10"/>
  <c r="W76" i="10" s="1"/>
  <c r="V77" i="10"/>
  <c r="W77" i="10" s="1"/>
  <c r="V78" i="10"/>
  <c r="W78" i="10" s="1"/>
  <c r="V79" i="10"/>
  <c r="W79" i="10" s="1"/>
  <c r="V80" i="10"/>
  <c r="W80" i="10" s="1"/>
  <c r="V81" i="10"/>
  <c r="W81" i="10" s="1"/>
  <c r="V82" i="10"/>
  <c r="W82" i="10" s="1"/>
  <c r="V83" i="10"/>
  <c r="W83" i="10" s="1"/>
  <c r="V84" i="10"/>
  <c r="W84" i="10" s="1"/>
  <c r="V85" i="10"/>
  <c r="W85" i="10" s="1"/>
  <c r="V86" i="10"/>
  <c r="W86" i="10" s="1"/>
  <c r="V87" i="10"/>
  <c r="W87" i="10" s="1"/>
  <c r="V88" i="10"/>
  <c r="W88" i="10" s="1"/>
  <c r="V89" i="10"/>
  <c r="W89" i="10" s="1"/>
  <c r="V90" i="10"/>
  <c r="W90" i="10" s="1"/>
  <c r="V91" i="10"/>
  <c r="W91" i="10" s="1"/>
  <c r="V92" i="10"/>
  <c r="W92" i="10" s="1"/>
  <c r="V93" i="10"/>
  <c r="W93" i="10" s="1"/>
  <c r="V94" i="10"/>
  <c r="W94" i="10" s="1"/>
  <c r="V95" i="10"/>
  <c r="W95" i="10" s="1"/>
  <c r="V96" i="10"/>
  <c r="W96" i="10" s="1"/>
  <c r="V97" i="10"/>
  <c r="W97" i="10" s="1"/>
  <c r="V98" i="10"/>
  <c r="W98" i="10" s="1"/>
  <c r="V99" i="10"/>
  <c r="W99" i="10" s="1"/>
  <c r="V100" i="10"/>
  <c r="W100" i="10" s="1"/>
  <c r="V101" i="10"/>
  <c r="W101" i="10" s="1"/>
  <c r="V102" i="10"/>
  <c r="W102" i="10" s="1"/>
  <c r="V103" i="10"/>
  <c r="W103" i="10" s="1"/>
  <c r="V104" i="10"/>
  <c r="W104" i="10" s="1"/>
  <c r="V105" i="10"/>
  <c r="W105" i="10" s="1"/>
  <c r="V106" i="10"/>
  <c r="W106" i="10" s="1"/>
  <c r="V107" i="10"/>
  <c r="W107" i="10" s="1"/>
  <c r="V108" i="10"/>
  <c r="W108" i="10" s="1"/>
  <c r="V109" i="10"/>
  <c r="W109" i="10" s="1"/>
  <c r="V110" i="10"/>
  <c r="W110" i="10" s="1"/>
  <c r="V111" i="10"/>
  <c r="W111" i="10" s="1"/>
  <c r="V112" i="10"/>
  <c r="W112" i="10" s="1"/>
  <c r="V113" i="10"/>
  <c r="W113" i="10" s="1"/>
  <c r="V114" i="10"/>
  <c r="W114" i="10" s="1"/>
  <c r="V115" i="10"/>
  <c r="W115" i="10" s="1"/>
  <c r="V116" i="10"/>
  <c r="W116" i="10" s="1"/>
  <c r="V117" i="10"/>
  <c r="W117" i="10" s="1"/>
  <c r="V118" i="10"/>
  <c r="W118" i="10" s="1"/>
  <c r="V119" i="10"/>
  <c r="W119" i="10" s="1"/>
  <c r="V120" i="10"/>
  <c r="W120" i="10" s="1"/>
  <c r="V121" i="10"/>
  <c r="W121" i="10" s="1"/>
  <c r="V122" i="10"/>
  <c r="W122" i="10" s="1"/>
  <c r="V123" i="10"/>
  <c r="W123" i="10" s="1"/>
  <c r="V124" i="10"/>
  <c r="W124" i="10" s="1"/>
  <c r="V125" i="10"/>
  <c r="W125" i="10" s="1"/>
  <c r="V126" i="10"/>
  <c r="W126" i="10" s="1"/>
  <c r="V127" i="10"/>
  <c r="W127" i="10" s="1"/>
  <c r="V128" i="10"/>
  <c r="W128" i="10" s="1"/>
  <c r="V129" i="10"/>
  <c r="W129" i="10" s="1"/>
  <c r="V130" i="10"/>
  <c r="W130" i="10" s="1"/>
  <c r="V131" i="10"/>
  <c r="W131" i="10" s="1"/>
  <c r="V132" i="10"/>
  <c r="W132" i="10" s="1"/>
  <c r="V74" i="10"/>
  <c r="W74" i="10" s="1"/>
  <c r="U20" i="36" l="1"/>
  <c r="U24" i="36"/>
  <c r="U28" i="36"/>
  <c r="U32" i="36"/>
  <c r="U36" i="36"/>
  <c r="U40" i="36"/>
  <c r="U44" i="36"/>
  <c r="U48" i="36"/>
  <c r="U52" i="36"/>
  <c r="U56" i="36"/>
  <c r="U60" i="36"/>
  <c r="U64" i="36"/>
  <c r="U68" i="36"/>
  <c r="U72" i="36"/>
  <c r="U93" i="36"/>
  <c r="U71" i="36"/>
  <c r="U75" i="36"/>
  <c r="U79" i="36"/>
  <c r="U81" i="36"/>
  <c r="U76" i="36"/>
  <c r="U78" i="36"/>
  <c r="U80" i="36"/>
  <c r="U82" i="36"/>
  <c r="U84" i="36"/>
  <c r="U86" i="36"/>
  <c r="U88" i="36"/>
  <c r="U90" i="36"/>
  <c r="U92" i="36"/>
  <c r="U94" i="36"/>
  <c r="U96" i="36"/>
  <c r="U98" i="36"/>
  <c r="U100" i="36"/>
  <c r="U102" i="36"/>
  <c r="U104" i="36"/>
  <c r="U106" i="36"/>
  <c r="U108" i="36"/>
  <c r="U112" i="36"/>
  <c r="U116" i="36"/>
  <c r="U118" i="36"/>
  <c r="U124" i="36"/>
  <c r="U126" i="36"/>
  <c r="U49" i="36"/>
  <c r="U53" i="36"/>
  <c r="U57" i="36"/>
  <c r="U61" i="36"/>
  <c r="U65" i="36"/>
  <c r="U69" i="36"/>
  <c r="U73" i="36"/>
  <c r="U77" i="36"/>
  <c r="T19" i="36"/>
  <c r="P23" i="36"/>
  <c r="T23" i="36" s="1"/>
  <c r="P27" i="36"/>
  <c r="T27" i="36" s="1"/>
  <c r="P31" i="36"/>
  <c r="T31" i="36" s="1"/>
  <c r="P35" i="36"/>
  <c r="T35" i="36" s="1"/>
  <c r="P39" i="36"/>
  <c r="T39" i="36" s="1"/>
  <c r="P43" i="36"/>
  <c r="T43" i="36" s="1"/>
  <c r="P47" i="36"/>
  <c r="T47" i="36" s="1"/>
  <c r="P51" i="36"/>
  <c r="T51" i="36" s="1"/>
  <c r="P55" i="36"/>
  <c r="T55" i="36" s="1"/>
  <c r="P59" i="36"/>
  <c r="T59" i="36" s="1"/>
  <c r="P63" i="36"/>
  <c r="T63" i="36" s="1"/>
  <c r="P67" i="36"/>
  <c r="T67" i="36" s="1"/>
  <c r="P71" i="36"/>
  <c r="T71" i="36" s="1"/>
  <c r="P75" i="36"/>
  <c r="T75" i="36" s="1"/>
  <c r="P79" i="36"/>
  <c r="T79" i="36" s="1"/>
  <c r="P83" i="36"/>
  <c r="T83" i="36" s="1"/>
  <c r="P87" i="36"/>
  <c r="T87" i="36" s="1"/>
  <c r="P91" i="36"/>
  <c r="T91" i="36" s="1"/>
  <c r="P95" i="36"/>
  <c r="T95" i="36" s="1"/>
  <c r="P99" i="36"/>
  <c r="P103" i="36"/>
  <c r="P107" i="36"/>
  <c r="P111" i="36"/>
  <c r="P115" i="36"/>
  <c r="P119" i="36"/>
  <c r="P123" i="36"/>
  <c r="O108" i="36"/>
  <c r="U83" i="36"/>
  <c r="U87" i="36"/>
  <c r="U91" i="36"/>
  <c r="U97" i="36"/>
  <c r="U110" i="36"/>
  <c r="U114" i="36"/>
  <c r="U120" i="36"/>
  <c r="U122" i="36"/>
  <c r="P21" i="36"/>
  <c r="T21" i="36" s="1"/>
  <c r="P25" i="36"/>
  <c r="T25" i="36" s="1"/>
  <c r="P29" i="36"/>
  <c r="T29" i="36" s="1"/>
  <c r="P33" i="36"/>
  <c r="T33" i="36" s="1"/>
  <c r="P37" i="36"/>
  <c r="T37" i="36" s="1"/>
  <c r="P41" i="36"/>
  <c r="T41" i="36" s="1"/>
  <c r="P45" i="36"/>
  <c r="T45" i="36" s="1"/>
  <c r="P49" i="36"/>
  <c r="T49" i="36" s="1"/>
  <c r="P53" i="36"/>
  <c r="T53" i="36" s="1"/>
  <c r="P57" i="36"/>
  <c r="T57" i="36" s="1"/>
  <c r="P61" i="36"/>
  <c r="T61" i="36" s="1"/>
  <c r="P65" i="36"/>
  <c r="T65" i="36" s="1"/>
  <c r="P69" i="36"/>
  <c r="T69" i="36" s="1"/>
  <c r="P73" i="36"/>
  <c r="T73" i="36" s="1"/>
  <c r="P77" i="36"/>
  <c r="T77" i="36" s="1"/>
  <c r="P81" i="36"/>
  <c r="T81" i="36" s="1"/>
  <c r="P85" i="36"/>
  <c r="T85" i="36" s="1"/>
  <c r="P89" i="36"/>
  <c r="T89" i="36" s="1"/>
  <c r="P93" i="36"/>
  <c r="T93" i="36" s="1"/>
  <c r="P97" i="36"/>
  <c r="P101" i="36"/>
  <c r="P105" i="36"/>
  <c r="P109" i="36"/>
  <c r="P113" i="36"/>
  <c r="P117" i="36"/>
  <c r="P121" i="36"/>
  <c r="P125" i="36"/>
  <c r="P20" i="36"/>
  <c r="T20" i="36" s="1"/>
  <c r="P22" i="36"/>
  <c r="T22" i="36" s="1"/>
  <c r="P24" i="36"/>
  <c r="T24" i="36" s="1"/>
  <c r="P26" i="36"/>
  <c r="T26" i="36" s="1"/>
  <c r="P28" i="36"/>
  <c r="T28" i="36" s="1"/>
  <c r="P30" i="36"/>
  <c r="T30" i="36" s="1"/>
  <c r="P32" i="36"/>
  <c r="T32" i="36" s="1"/>
  <c r="P34" i="36"/>
  <c r="T34" i="36" s="1"/>
  <c r="P36" i="36"/>
  <c r="T36" i="36" s="1"/>
  <c r="P38" i="36"/>
  <c r="T38" i="36" s="1"/>
  <c r="P40" i="36"/>
  <c r="T40" i="36" s="1"/>
  <c r="P42" i="36"/>
  <c r="T42" i="36" s="1"/>
  <c r="P44" i="36"/>
  <c r="T44" i="36" s="1"/>
  <c r="P46" i="36"/>
  <c r="T46" i="36" s="1"/>
  <c r="P48" i="36"/>
  <c r="T48" i="36" s="1"/>
  <c r="P50" i="36"/>
  <c r="T50" i="36" s="1"/>
  <c r="P52" i="36"/>
  <c r="T52" i="36" s="1"/>
  <c r="P54" i="36"/>
  <c r="T54" i="36" s="1"/>
  <c r="P56" i="36"/>
  <c r="T56" i="36" s="1"/>
  <c r="P58" i="36"/>
  <c r="T58" i="36" s="1"/>
  <c r="P60" i="36"/>
  <c r="T60" i="36" s="1"/>
  <c r="P62" i="36"/>
  <c r="T62" i="36" s="1"/>
  <c r="P64" i="36"/>
  <c r="T64" i="36" s="1"/>
  <c r="P66" i="36"/>
  <c r="T66" i="36" s="1"/>
  <c r="P68" i="36"/>
  <c r="T68" i="36" s="1"/>
  <c r="P70" i="36"/>
  <c r="T70" i="36" s="1"/>
  <c r="P72" i="36"/>
  <c r="T72" i="36" s="1"/>
  <c r="P74" i="36"/>
  <c r="T74" i="36" s="1"/>
  <c r="P76" i="36"/>
  <c r="T76" i="36" s="1"/>
  <c r="P78" i="36"/>
  <c r="T78" i="36" s="1"/>
  <c r="P80" i="36"/>
  <c r="T80" i="36" s="1"/>
  <c r="P82" i="36"/>
  <c r="T82" i="36" s="1"/>
  <c r="P84" i="36"/>
  <c r="T84" i="36" s="1"/>
  <c r="P86" i="36"/>
  <c r="T86" i="36" s="1"/>
  <c r="P88" i="36"/>
  <c r="T88" i="36" s="1"/>
  <c r="P90" i="36"/>
  <c r="T90" i="36" s="1"/>
  <c r="P92" i="36"/>
  <c r="T92" i="36" s="1"/>
  <c r="P94" i="36"/>
  <c r="T94" i="36" s="1"/>
  <c r="P96" i="36"/>
  <c r="T96" i="36" s="1"/>
  <c r="P98" i="36"/>
  <c r="T98" i="36" s="1"/>
  <c r="P100" i="36"/>
  <c r="T100" i="36" s="1"/>
  <c r="P102" i="36"/>
  <c r="T102" i="36" s="1"/>
  <c r="P104" i="36"/>
  <c r="T104" i="36" s="1"/>
  <c r="P106" i="36"/>
  <c r="T106" i="36" s="1"/>
  <c r="P108" i="36"/>
  <c r="T108" i="36" s="1"/>
  <c r="P110" i="36"/>
  <c r="T110" i="36" s="1"/>
  <c r="P112" i="36"/>
  <c r="T112" i="36" s="1"/>
  <c r="P114" i="36"/>
  <c r="T114" i="36" s="1"/>
  <c r="P116" i="36"/>
  <c r="T116" i="36" s="1"/>
  <c r="P118" i="36"/>
  <c r="T118" i="36" s="1"/>
  <c r="P120" i="36"/>
  <c r="T120" i="36" s="1"/>
  <c r="P122" i="36"/>
  <c r="T122" i="36" s="1"/>
  <c r="P124" i="36"/>
  <c r="T124" i="36" s="1"/>
  <c r="P126" i="36"/>
  <c r="T126" i="36" s="1"/>
  <c r="S20" i="36"/>
  <c r="S24" i="36"/>
  <c r="S28" i="36"/>
  <c r="O32" i="36"/>
  <c r="S32" i="36" s="1"/>
  <c r="O36" i="36"/>
  <c r="S36" i="36" s="1"/>
  <c r="O40" i="36"/>
  <c r="S40" i="36" s="1"/>
  <c r="O44" i="36"/>
  <c r="S44" i="36" s="1"/>
  <c r="O48" i="36"/>
  <c r="S48" i="36" s="1"/>
  <c r="O52" i="36"/>
  <c r="S52" i="36" s="1"/>
  <c r="O56" i="36"/>
  <c r="S56" i="36" s="1"/>
  <c r="O60" i="36"/>
  <c r="S60" i="36" s="1"/>
  <c r="O64" i="36"/>
  <c r="S64" i="36" s="1"/>
  <c r="O68" i="36"/>
  <c r="S68" i="36" s="1"/>
  <c r="O72" i="36"/>
  <c r="S72" i="36" s="1"/>
  <c r="O76" i="36"/>
  <c r="S76" i="36" s="1"/>
  <c r="O80" i="36"/>
  <c r="S80" i="36" s="1"/>
  <c r="O84" i="36"/>
  <c r="S84" i="36" s="1"/>
  <c r="O88" i="36"/>
  <c r="S88" i="36" s="1"/>
  <c r="O92" i="36"/>
  <c r="S92" i="36" s="1"/>
  <c r="O96" i="36"/>
  <c r="S96" i="36" s="1"/>
  <c r="O110" i="36"/>
  <c r="S110" i="36" s="1"/>
  <c r="O114" i="36"/>
  <c r="S114" i="36" s="1"/>
  <c r="O120" i="36"/>
  <c r="S120" i="36" s="1"/>
  <c r="O122" i="36"/>
  <c r="S122" i="36" s="1"/>
  <c r="T97" i="36"/>
  <c r="T99" i="36"/>
  <c r="T101" i="36"/>
  <c r="T103" i="36"/>
  <c r="T105" i="36"/>
  <c r="T107" i="36"/>
  <c r="T109" i="36"/>
  <c r="T111" i="36"/>
  <c r="T113" i="36"/>
  <c r="T115" i="36"/>
  <c r="T117" i="36"/>
  <c r="T119" i="36"/>
  <c r="T121" i="36"/>
  <c r="T123" i="36"/>
  <c r="T125" i="36"/>
  <c r="O21" i="36"/>
  <c r="S21" i="36" s="1"/>
  <c r="O23" i="36"/>
  <c r="S23" i="36" s="1"/>
  <c r="O25" i="36"/>
  <c r="S25" i="36" s="1"/>
  <c r="O27" i="36"/>
  <c r="S27" i="36" s="1"/>
  <c r="O29" i="36"/>
  <c r="S29" i="36" s="1"/>
  <c r="O31" i="36"/>
  <c r="S31" i="36" s="1"/>
  <c r="O33" i="36"/>
  <c r="S33" i="36" s="1"/>
  <c r="O35" i="36"/>
  <c r="S35" i="36" s="1"/>
  <c r="O37" i="36"/>
  <c r="S37" i="36" s="1"/>
  <c r="O39" i="36"/>
  <c r="S39" i="36" s="1"/>
  <c r="O41" i="36"/>
  <c r="S41" i="36" s="1"/>
  <c r="O43" i="36"/>
  <c r="S43" i="36" s="1"/>
  <c r="O45" i="36"/>
  <c r="S45" i="36" s="1"/>
  <c r="O47" i="36"/>
  <c r="S47" i="36" s="1"/>
  <c r="O49" i="36"/>
  <c r="S49" i="36" s="1"/>
  <c r="O51" i="36"/>
  <c r="S51" i="36" s="1"/>
  <c r="O53" i="36"/>
  <c r="S53" i="36" s="1"/>
  <c r="O55" i="36"/>
  <c r="S55" i="36" s="1"/>
  <c r="O57" i="36"/>
  <c r="S57" i="36" s="1"/>
  <c r="O59" i="36"/>
  <c r="S59" i="36" s="1"/>
  <c r="O61" i="36"/>
  <c r="S61" i="36" s="1"/>
  <c r="O63" i="36"/>
  <c r="S63" i="36" s="1"/>
  <c r="O65" i="36"/>
  <c r="S65" i="36" s="1"/>
  <c r="O67" i="36"/>
  <c r="S67" i="36" s="1"/>
  <c r="O69" i="36"/>
  <c r="S69" i="36" s="1"/>
  <c r="O71" i="36"/>
  <c r="S71" i="36" s="1"/>
  <c r="O73" i="36"/>
  <c r="S73" i="36" s="1"/>
  <c r="O75" i="36"/>
  <c r="S75" i="36" s="1"/>
  <c r="O77" i="36"/>
  <c r="S77" i="36" s="1"/>
  <c r="O79" i="36"/>
  <c r="S79" i="36" s="1"/>
  <c r="O81" i="36"/>
  <c r="S81" i="36" s="1"/>
  <c r="O83" i="36"/>
  <c r="S83" i="36" s="1"/>
  <c r="O85" i="36"/>
  <c r="S85" i="36" s="1"/>
  <c r="O87" i="36"/>
  <c r="S87" i="36" s="1"/>
  <c r="O89" i="36"/>
  <c r="S89" i="36" s="1"/>
  <c r="O91" i="36"/>
  <c r="S91" i="36" s="1"/>
  <c r="O93" i="36"/>
  <c r="S93" i="36" s="1"/>
  <c r="O95" i="36"/>
  <c r="S95" i="36" s="1"/>
  <c r="O97" i="36"/>
  <c r="S97" i="36" s="1"/>
  <c r="O99" i="36"/>
  <c r="S99" i="36" s="1"/>
  <c r="O101" i="36"/>
  <c r="S101" i="36" s="1"/>
  <c r="O103" i="36"/>
  <c r="S103" i="36" s="1"/>
  <c r="O105" i="36"/>
  <c r="S105" i="36" s="1"/>
  <c r="O107" i="36"/>
  <c r="S107" i="36" s="1"/>
  <c r="O109" i="36"/>
  <c r="S109" i="36" s="1"/>
  <c r="O111" i="36"/>
  <c r="S111" i="36" s="1"/>
  <c r="O113" i="36"/>
  <c r="S113" i="36" s="1"/>
  <c r="O115" i="36"/>
  <c r="S115" i="36" s="1"/>
  <c r="O117" i="36"/>
  <c r="S117" i="36" s="1"/>
  <c r="O119" i="36"/>
  <c r="S119" i="36" s="1"/>
  <c r="O121" i="36"/>
  <c r="S121" i="36" s="1"/>
  <c r="O123" i="36"/>
  <c r="S123" i="36" s="1"/>
  <c r="O125" i="36"/>
  <c r="S125" i="36" s="1"/>
  <c r="S22" i="36"/>
  <c r="S26" i="36"/>
  <c r="S30" i="36"/>
  <c r="O34" i="36"/>
  <c r="S34" i="36" s="1"/>
  <c r="O38" i="36"/>
  <c r="S38" i="36" s="1"/>
  <c r="O42" i="36"/>
  <c r="S42" i="36" s="1"/>
  <c r="O46" i="36"/>
  <c r="S46" i="36" s="1"/>
  <c r="O50" i="36"/>
  <c r="S50" i="36" s="1"/>
  <c r="O54" i="36"/>
  <c r="S54" i="36" s="1"/>
  <c r="O58" i="36"/>
  <c r="S58" i="36" s="1"/>
  <c r="O62" i="36"/>
  <c r="S62" i="36" s="1"/>
  <c r="O66" i="36"/>
  <c r="S66" i="36" s="1"/>
  <c r="O70" i="36"/>
  <c r="S70" i="36" s="1"/>
  <c r="O74" i="36"/>
  <c r="S74" i="36" s="1"/>
  <c r="O78" i="36"/>
  <c r="S78" i="36" s="1"/>
  <c r="O82" i="36"/>
  <c r="S82" i="36" s="1"/>
  <c r="O86" i="36"/>
  <c r="S86" i="36" s="1"/>
  <c r="O90" i="36"/>
  <c r="S90" i="36" s="1"/>
  <c r="O94" i="36"/>
  <c r="S94" i="36" s="1"/>
  <c r="O98" i="36"/>
  <c r="S98" i="36" s="1"/>
  <c r="O100" i="36"/>
  <c r="S100" i="36" s="1"/>
  <c r="O102" i="36"/>
  <c r="S102" i="36" s="1"/>
  <c r="O104" i="36"/>
  <c r="S104" i="36" s="1"/>
  <c r="O106" i="36"/>
  <c r="S106" i="36" s="1"/>
  <c r="S108" i="36"/>
  <c r="O112" i="36"/>
  <c r="S112" i="36" s="1"/>
  <c r="O116" i="36"/>
  <c r="S116" i="36" s="1"/>
  <c r="O118" i="36"/>
  <c r="S118" i="36" s="1"/>
  <c r="O124" i="36"/>
  <c r="S124" i="36" s="1"/>
  <c r="S126" i="36"/>
  <c r="J148" i="29"/>
  <c r="J150" i="29"/>
  <c r="J149" i="29"/>
  <c r="J151" i="29"/>
  <c r="S57" i="10"/>
  <c r="S55" i="10"/>
  <c r="S53" i="10"/>
  <c r="S51" i="10"/>
  <c r="S56" i="10"/>
  <c r="S54" i="10"/>
  <c r="S52" i="10"/>
  <c r="H16" i="17"/>
  <c r="H17" i="17"/>
  <c r="H18" i="17"/>
  <c r="H19" i="17"/>
  <c r="H20" i="17"/>
  <c r="H21" i="17"/>
  <c r="H22" i="17"/>
  <c r="H23" i="17"/>
  <c r="H24" i="17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H45" i="17"/>
  <c r="H46" i="17"/>
  <c r="H47" i="17"/>
  <c r="H48" i="17"/>
  <c r="H49" i="17"/>
  <c r="H50" i="17"/>
  <c r="H51" i="17"/>
  <c r="H52" i="17"/>
  <c r="H53" i="17"/>
  <c r="H54" i="17"/>
  <c r="H55" i="17"/>
  <c r="H56" i="17"/>
  <c r="H57" i="17"/>
  <c r="H58" i="17"/>
  <c r="H59" i="17"/>
  <c r="H60" i="17"/>
  <c r="H61" i="17"/>
  <c r="H62" i="17"/>
  <c r="H63" i="17"/>
  <c r="H64" i="17"/>
  <c r="H65" i="17"/>
  <c r="H66" i="17"/>
  <c r="H67" i="17"/>
  <c r="H68" i="17"/>
  <c r="H69" i="17"/>
  <c r="H70" i="17"/>
  <c r="H71" i="17"/>
  <c r="H72" i="17"/>
  <c r="H73" i="17"/>
  <c r="H74" i="17"/>
  <c r="H75" i="17"/>
  <c r="H76" i="17"/>
  <c r="H77" i="17"/>
  <c r="H78" i="17"/>
  <c r="H79" i="17"/>
  <c r="H80" i="17"/>
  <c r="H81" i="17"/>
  <c r="H82" i="17"/>
  <c r="H83" i="17"/>
  <c r="H84" i="17"/>
  <c r="H85" i="17"/>
  <c r="H86" i="17"/>
  <c r="H87" i="17"/>
  <c r="H88" i="17"/>
  <c r="H89" i="17"/>
  <c r="H90" i="17"/>
  <c r="H91" i="17"/>
  <c r="H92" i="17"/>
  <c r="H93" i="17"/>
  <c r="H94" i="17"/>
  <c r="H95" i="17"/>
  <c r="H96" i="17"/>
  <c r="H97" i="17"/>
  <c r="H98" i="17"/>
  <c r="H99" i="17"/>
  <c r="H100" i="17"/>
  <c r="H101" i="17"/>
  <c r="H102" i="17"/>
  <c r="H103" i="17"/>
  <c r="H104" i="17"/>
  <c r="H105" i="17"/>
  <c r="H106" i="17"/>
  <c r="H107" i="17"/>
  <c r="H108" i="17"/>
  <c r="H109" i="17"/>
  <c r="H110" i="17"/>
  <c r="H111" i="17"/>
  <c r="H112" i="17"/>
  <c r="H113" i="17"/>
  <c r="H114" i="17"/>
  <c r="H115" i="17"/>
  <c r="H116" i="17"/>
  <c r="H117" i="17"/>
  <c r="H118" i="17"/>
  <c r="H119" i="17"/>
  <c r="H120" i="17"/>
  <c r="H121" i="17"/>
  <c r="H122" i="17"/>
  <c r="H123" i="17"/>
  <c r="H124" i="17"/>
  <c r="H125" i="17"/>
  <c r="H126" i="17"/>
  <c r="H127" i="17"/>
  <c r="H128" i="17"/>
  <c r="H129" i="17"/>
  <c r="H130" i="17"/>
  <c r="H131" i="17"/>
  <c r="H132" i="17"/>
  <c r="H133" i="17"/>
  <c r="H134" i="17"/>
  <c r="H15" i="17"/>
  <c r="H5" i="16"/>
  <c r="H6" i="16"/>
  <c r="H7" i="16"/>
  <c r="H8" i="16"/>
  <c r="H9" i="16"/>
  <c r="H10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45" i="16"/>
  <c r="H46" i="16"/>
  <c r="H47" i="16"/>
  <c r="H48" i="16"/>
  <c r="H49" i="16"/>
  <c r="H50" i="16"/>
  <c r="H51" i="16"/>
  <c r="H52" i="16"/>
  <c r="H53" i="16"/>
  <c r="H54" i="16"/>
  <c r="H55" i="16"/>
  <c r="H56" i="16"/>
  <c r="H57" i="16"/>
  <c r="H58" i="16"/>
  <c r="H59" i="16"/>
  <c r="H60" i="16"/>
  <c r="H61" i="16"/>
  <c r="H62" i="16"/>
  <c r="H63" i="16"/>
  <c r="H64" i="16"/>
  <c r="H65" i="16"/>
  <c r="H66" i="16"/>
  <c r="H67" i="16"/>
  <c r="H68" i="16"/>
  <c r="H69" i="16"/>
  <c r="H70" i="16"/>
  <c r="H71" i="16"/>
  <c r="H72" i="16"/>
  <c r="H73" i="16"/>
  <c r="H74" i="16"/>
  <c r="H75" i="16"/>
  <c r="H76" i="16"/>
  <c r="H77" i="16"/>
  <c r="H78" i="16"/>
  <c r="H79" i="16"/>
  <c r="H80" i="16"/>
  <c r="H81" i="16"/>
  <c r="H82" i="16"/>
  <c r="H83" i="16"/>
  <c r="H84" i="16"/>
  <c r="H85" i="16"/>
  <c r="H86" i="16"/>
  <c r="H87" i="16"/>
  <c r="H88" i="16"/>
  <c r="H89" i="16"/>
  <c r="H90" i="16"/>
  <c r="H91" i="16"/>
  <c r="H92" i="16"/>
  <c r="H93" i="16"/>
  <c r="H94" i="16"/>
  <c r="H95" i="16"/>
  <c r="H96" i="16"/>
  <c r="H97" i="16"/>
  <c r="H98" i="16"/>
  <c r="H99" i="16"/>
  <c r="H100" i="16"/>
  <c r="H101" i="16"/>
  <c r="H102" i="16"/>
  <c r="H103" i="16"/>
  <c r="H104" i="16"/>
  <c r="H105" i="16"/>
  <c r="H106" i="16"/>
  <c r="H107" i="16"/>
  <c r="H108" i="16"/>
  <c r="H109" i="16"/>
  <c r="H110" i="16"/>
  <c r="H111" i="16"/>
  <c r="H112" i="16"/>
  <c r="H113" i="16"/>
  <c r="H114" i="16"/>
  <c r="H115" i="16"/>
  <c r="H116" i="16"/>
  <c r="H117" i="16"/>
  <c r="H118" i="16"/>
  <c r="H119" i="16"/>
  <c r="H120" i="16"/>
  <c r="H121" i="16"/>
  <c r="H122" i="16"/>
  <c r="H123" i="16"/>
  <c r="H124" i="16"/>
  <c r="H125" i="16"/>
  <c r="H126" i="16"/>
  <c r="H127" i="16"/>
  <c r="H128" i="16"/>
  <c r="H129" i="16"/>
  <c r="H130" i="16"/>
  <c r="H131" i="16"/>
  <c r="H132" i="16"/>
  <c r="H133" i="16"/>
  <c r="H4" i="16"/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2" i="1"/>
  <c r="I6" i="1"/>
  <c r="J6" i="1" s="1"/>
  <c r="I7" i="1"/>
  <c r="J7" i="1"/>
  <c r="I8" i="1"/>
  <c r="J8" i="1"/>
  <c r="I9" i="1"/>
  <c r="J9" i="1"/>
  <c r="I10" i="1"/>
  <c r="J10" i="1"/>
  <c r="I11" i="1"/>
  <c r="J11" i="1"/>
  <c r="I12" i="1"/>
  <c r="J12" i="1"/>
  <c r="I13" i="1"/>
  <c r="J13" i="1"/>
  <c r="I14" i="1"/>
  <c r="J14" i="1"/>
  <c r="I15" i="1"/>
  <c r="J15" i="1"/>
  <c r="I16" i="1"/>
  <c r="J16" i="1"/>
  <c r="I17" i="1"/>
  <c r="J17" i="1"/>
  <c r="I18" i="1"/>
  <c r="J18" i="1"/>
  <c r="I19" i="1"/>
  <c r="J19" i="1"/>
  <c r="I20" i="1"/>
  <c r="J20" i="1"/>
  <c r="I21" i="1"/>
  <c r="J21" i="1"/>
  <c r="I22" i="1"/>
  <c r="J22" i="1"/>
  <c r="I23" i="1"/>
  <c r="J23" i="1"/>
  <c r="I24" i="1"/>
  <c r="J24" i="1"/>
  <c r="I25" i="1"/>
  <c r="J25" i="1"/>
  <c r="I26" i="1"/>
  <c r="J26" i="1"/>
  <c r="I27" i="1"/>
  <c r="J27" i="1"/>
  <c r="I28" i="1"/>
  <c r="J28" i="1"/>
  <c r="I29" i="1"/>
  <c r="J29" i="1"/>
  <c r="I30" i="1"/>
  <c r="J30" i="1"/>
  <c r="I31" i="1"/>
  <c r="J31" i="1"/>
  <c r="I32" i="1"/>
  <c r="J32" i="1"/>
  <c r="I33" i="1"/>
  <c r="J33" i="1"/>
  <c r="I34" i="1"/>
  <c r="J34" i="1"/>
  <c r="I35" i="1"/>
  <c r="J35" i="1"/>
  <c r="I36" i="1"/>
  <c r="J36" i="1"/>
  <c r="I37" i="1"/>
  <c r="J37" i="1"/>
  <c r="I38" i="1"/>
  <c r="J38" i="1"/>
  <c r="I39" i="1"/>
  <c r="J39" i="1"/>
  <c r="I40" i="1"/>
  <c r="J40" i="1"/>
  <c r="I41" i="1"/>
  <c r="J41" i="1"/>
  <c r="I42" i="1"/>
  <c r="J42" i="1"/>
  <c r="I43" i="1"/>
  <c r="J43" i="1"/>
  <c r="I44" i="1"/>
  <c r="J44" i="1"/>
  <c r="I45" i="1"/>
  <c r="J45" i="1"/>
  <c r="I46" i="1"/>
  <c r="J46" i="1"/>
  <c r="I47" i="1"/>
  <c r="J47" i="1"/>
  <c r="I48" i="1"/>
  <c r="J48" i="1"/>
  <c r="I49" i="1"/>
  <c r="J49" i="1"/>
  <c r="I50" i="1"/>
  <c r="J50" i="1"/>
  <c r="I51" i="1"/>
  <c r="J51" i="1"/>
  <c r="I52" i="1"/>
  <c r="J52" i="1"/>
  <c r="I53" i="1"/>
  <c r="J53" i="1"/>
  <c r="I54" i="1"/>
  <c r="J54" i="1"/>
  <c r="I55" i="1"/>
  <c r="J55" i="1"/>
  <c r="I56" i="1"/>
  <c r="J56" i="1"/>
  <c r="I57" i="1"/>
  <c r="J57" i="1"/>
  <c r="I58" i="1"/>
  <c r="J58" i="1"/>
  <c r="I59" i="1"/>
  <c r="J59" i="1"/>
  <c r="I60" i="1"/>
  <c r="J60" i="1"/>
  <c r="I61" i="1"/>
  <c r="J61" i="1"/>
  <c r="I62" i="1"/>
  <c r="J62" i="1"/>
  <c r="I63" i="1"/>
  <c r="J63" i="1"/>
  <c r="I64" i="1"/>
  <c r="J64" i="1"/>
  <c r="I65" i="1"/>
  <c r="J65" i="1"/>
  <c r="I66" i="1"/>
  <c r="J66" i="1"/>
  <c r="I67" i="1"/>
  <c r="J67" i="1"/>
  <c r="I68" i="1"/>
  <c r="J68" i="1"/>
  <c r="I69" i="1"/>
  <c r="J69" i="1"/>
  <c r="I70" i="1"/>
  <c r="J70" i="1"/>
  <c r="I71" i="1"/>
  <c r="J71" i="1"/>
  <c r="I72" i="1"/>
  <c r="J72" i="1"/>
  <c r="I73" i="1"/>
  <c r="J73" i="1"/>
  <c r="I74" i="1"/>
  <c r="J74" i="1"/>
  <c r="I75" i="1"/>
  <c r="J75" i="1"/>
  <c r="I76" i="1"/>
  <c r="J76" i="1"/>
  <c r="I77" i="1"/>
  <c r="J77" i="1"/>
  <c r="I78" i="1"/>
  <c r="J78" i="1"/>
  <c r="I79" i="1"/>
  <c r="J79" i="1"/>
  <c r="I80" i="1"/>
  <c r="J80" i="1"/>
  <c r="I81" i="1"/>
  <c r="J81" i="1"/>
  <c r="I82" i="1"/>
  <c r="J82" i="1"/>
  <c r="I83" i="1"/>
  <c r="J83" i="1"/>
  <c r="I84" i="1"/>
  <c r="J84" i="1"/>
  <c r="I85" i="1"/>
  <c r="J85" i="1"/>
  <c r="I86" i="1"/>
  <c r="J86" i="1"/>
  <c r="I87" i="1"/>
  <c r="J87" i="1"/>
  <c r="I88" i="1"/>
  <c r="J88" i="1"/>
  <c r="I89" i="1"/>
  <c r="J89" i="1"/>
  <c r="I90" i="1"/>
  <c r="J90" i="1"/>
  <c r="I91" i="1"/>
  <c r="J91" i="1"/>
  <c r="I92" i="1"/>
  <c r="J92" i="1"/>
  <c r="I93" i="1"/>
  <c r="J93" i="1"/>
  <c r="I94" i="1"/>
  <c r="J94" i="1"/>
  <c r="I95" i="1"/>
  <c r="J95" i="1"/>
  <c r="I96" i="1"/>
  <c r="J96" i="1"/>
  <c r="I97" i="1"/>
  <c r="J97" i="1"/>
  <c r="I98" i="1"/>
  <c r="J98" i="1"/>
  <c r="I99" i="1"/>
  <c r="J99" i="1"/>
  <c r="I100" i="1"/>
  <c r="J100" i="1"/>
  <c r="I101" i="1"/>
  <c r="J101" i="1"/>
  <c r="I102" i="1"/>
  <c r="J102" i="1"/>
  <c r="I103" i="1"/>
  <c r="J103" i="1"/>
  <c r="I104" i="1"/>
  <c r="J104" i="1"/>
  <c r="I105" i="1"/>
  <c r="J105" i="1"/>
  <c r="I106" i="1"/>
  <c r="J106" i="1"/>
  <c r="I107" i="1"/>
  <c r="J107" i="1"/>
  <c r="I108" i="1"/>
  <c r="J108" i="1"/>
  <c r="I109" i="1"/>
  <c r="J109" i="1"/>
  <c r="I110" i="1"/>
  <c r="J110" i="1"/>
  <c r="I111" i="1"/>
  <c r="J111" i="1"/>
  <c r="I112" i="1"/>
  <c r="J112" i="1"/>
  <c r="I113" i="1"/>
  <c r="J113" i="1"/>
  <c r="I114" i="1"/>
  <c r="J114" i="1"/>
  <c r="I115" i="1"/>
  <c r="J115" i="1"/>
  <c r="I116" i="1"/>
  <c r="J116" i="1"/>
  <c r="I117" i="1"/>
  <c r="J117" i="1"/>
  <c r="I118" i="1"/>
  <c r="J118" i="1"/>
  <c r="I119" i="1"/>
  <c r="J119" i="1"/>
  <c r="I120" i="1"/>
  <c r="J120" i="1"/>
  <c r="I121" i="1"/>
  <c r="J121" i="1"/>
  <c r="I122" i="1"/>
  <c r="J122" i="1"/>
  <c r="I123" i="1"/>
  <c r="J123" i="1"/>
  <c r="I124" i="1"/>
  <c r="J124" i="1"/>
  <c r="I125" i="1"/>
  <c r="J125" i="1"/>
  <c r="I126" i="1"/>
  <c r="J126" i="1"/>
  <c r="I127" i="1"/>
  <c r="J127" i="1"/>
  <c r="I128" i="1"/>
  <c r="J128" i="1"/>
  <c r="I129" i="1"/>
  <c r="J129" i="1" s="1"/>
  <c r="I130" i="1"/>
  <c r="J130" i="1"/>
  <c r="I131" i="1"/>
  <c r="J131" i="1"/>
  <c r="I132" i="1"/>
  <c r="J132" i="1"/>
  <c r="I3" i="1"/>
  <c r="J3" i="1" s="1"/>
  <c r="I4" i="1"/>
  <c r="J4" i="1" s="1"/>
  <c r="I5" i="1"/>
  <c r="J5" i="1" s="1"/>
  <c r="I2" i="1"/>
  <c r="N12" i="1"/>
  <c r="N11" i="1"/>
  <c r="N10" i="1"/>
  <c r="N9" i="1"/>
  <c r="M3" i="18"/>
  <c r="N3" i="18"/>
  <c r="O3" i="18"/>
  <c r="P3" i="18"/>
  <c r="M4" i="18"/>
  <c r="N4" i="18"/>
  <c r="O4" i="18"/>
  <c r="P4" i="18"/>
  <c r="M5" i="18"/>
  <c r="N5" i="18"/>
  <c r="O5" i="18"/>
  <c r="P5" i="18"/>
  <c r="M6" i="18"/>
  <c r="N6" i="18"/>
  <c r="O6" i="18"/>
  <c r="P6" i="18"/>
  <c r="M7" i="18"/>
  <c r="N7" i="18"/>
  <c r="O7" i="18"/>
  <c r="P7" i="18"/>
  <c r="M8" i="18"/>
  <c r="N8" i="18"/>
  <c r="O8" i="18"/>
  <c r="P8" i="18"/>
  <c r="M9" i="18"/>
  <c r="N9" i="18"/>
  <c r="O9" i="18"/>
  <c r="P9" i="18"/>
  <c r="M10" i="18"/>
  <c r="N10" i="18"/>
  <c r="O10" i="18"/>
  <c r="P10" i="18"/>
  <c r="M11" i="18"/>
  <c r="N11" i="18"/>
  <c r="O11" i="18"/>
  <c r="P11" i="18"/>
  <c r="M12" i="18"/>
  <c r="N12" i="18"/>
  <c r="O12" i="18"/>
  <c r="P12" i="18"/>
  <c r="M13" i="18"/>
  <c r="N13" i="18"/>
  <c r="O13" i="18"/>
  <c r="P13" i="18"/>
  <c r="M14" i="18"/>
  <c r="N14" i="18"/>
  <c r="O14" i="18"/>
  <c r="P14" i="18"/>
  <c r="M15" i="18"/>
  <c r="N15" i="18"/>
  <c r="O15" i="18"/>
  <c r="P15" i="18"/>
  <c r="M16" i="18"/>
  <c r="N16" i="18"/>
  <c r="O16" i="18"/>
  <c r="P16" i="18"/>
  <c r="M17" i="18"/>
  <c r="N17" i="18"/>
  <c r="O17" i="18"/>
  <c r="P17" i="18"/>
  <c r="M18" i="18"/>
  <c r="N18" i="18"/>
  <c r="O18" i="18"/>
  <c r="P18" i="18"/>
  <c r="M19" i="18"/>
  <c r="N19" i="18"/>
  <c r="O19" i="18"/>
  <c r="P19" i="18"/>
  <c r="M20" i="18"/>
  <c r="N20" i="18"/>
  <c r="O20" i="18"/>
  <c r="P20" i="18"/>
  <c r="M21" i="18"/>
  <c r="N21" i="18"/>
  <c r="O21" i="18"/>
  <c r="P21" i="18"/>
  <c r="M22" i="18"/>
  <c r="N22" i="18"/>
  <c r="O22" i="18"/>
  <c r="P22" i="18"/>
  <c r="M23" i="18"/>
  <c r="N23" i="18"/>
  <c r="O23" i="18"/>
  <c r="P23" i="18"/>
  <c r="M24" i="18"/>
  <c r="N24" i="18"/>
  <c r="O24" i="18"/>
  <c r="P24" i="18"/>
  <c r="M25" i="18"/>
  <c r="N25" i="18"/>
  <c r="O25" i="18"/>
  <c r="P25" i="18"/>
  <c r="M26" i="18"/>
  <c r="N26" i="18"/>
  <c r="O26" i="18"/>
  <c r="P26" i="18"/>
  <c r="M27" i="18"/>
  <c r="N27" i="18"/>
  <c r="O27" i="18"/>
  <c r="P27" i="18"/>
  <c r="M28" i="18"/>
  <c r="N28" i="18"/>
  <c r="O28" i="18"/>
  <c r="P28" i="18"/>
  <c r="M29" i="18"/>
  <c r="N29" i="18"/>
  <c r="O29" i="18"/>
  <c r="P29" i="18"/>
  <c r="M30" i="18"/>
  <c r="N30" i="18"/>
  <c r="O30" i="18"/>
  <c r="P30" i="18"/>
  <c r="M31" i="18"/>
  <c r="N31" i="18"/>
  <c r="O31" i="18"/>
  <c r="P31" i="18"/>
  <c r="M32" i="18"/>
  <c r="N32" i="18"/>
  <c r="O32" i="18"/>
  <c r="P32" i="18"/>
  <c r="M33" i="18"/>
  <c r="N33" i="18"/>
  <c r="O33" i="18"/>
  <c r="P33" i="18"/>
  <c r="M34" i="18"/>
  <c r="N34" i="18"/>
  <c r="O34" i="18"/>
  <c r="P34" i="18"/>
  <c r="M35" i="18"/>
  <c r="N35" i="18"/>
  <c r="O35" i="18"/>
  <c r="P35" i="18"/>
  <c r="M36" i="18"/>
  <c r="N36" i="18"/>
  <c r="O36" i="18"/>
  <c r="P36" i="18"/>
  <c r="M37" i="18"/>
  <c r="N37" i="18"/>
  <c r="O37" i="18"/>
  <c r="P37" i="18"/>
  <c r="M38" i="18"/>
  <c r="N38" i="18"/>
  <c r="O38" i="18"/>
  <c r="P38" i="18"/>
  <c r="M39" i="18"/>
  <c r="N39" i="18"/>
  <c r="O39" i="18"/>
  <c r="P39" i="18"/>
  <c r="M40" i="18"/>
  <c r="N40" i="18"/>
  <c r="O40" i="18"/>
  <c r="P40" i="18"/>
  <c r="M41" i="18"/>
  <c r="N41" i="18"/>
  <c r="O41" i="18"/>
  <c r="P41" i="18"/>
  <c r="M42" i="18"/>
  <c r="N42" i="18"/>
  <c r="O42" i="18"/>
  <c r="P42" i="18"/>
  <c r="M43" i="18"/>
  <c r="N43" i="18"/>
  <c r="O43" i="18"/>
  <c r="P43" i="18"/>
  <c r="M44" i="18"/>
  <c r="N44" i="18"/>
  <c r="O44" i="18"/>
  <c r="P44" i="18"/>
  <c r="M45" i="18"/>
  <c r="N45" i="18"/>
  <c r="O45" i="18"/>
  <c r="P45" i="18"/>
  <c r="M46" i="18"/>
  <c r="N46" i="18"/>
  <c r="O46" i="18"/>
  <c r="P46" i="18"/>
  <c r="M47" i="18"/>
  <c r="N47" i="18"/>
  <c r="O47" i="18"/>
  <c r="P47" i="18"/>
  <c r="M48" i="18"/>
  <c r="N48" i="18"/>
  <c r="O48" i="18"/>
  <c r="P48" i="18"/>
  <c r="M49" i="18"/>
  <c r="N49" i="18"/>
  <c r="O49" i="18"/>
  <c r="P49" i="18"/>
  <c r="M50" i="18"/>
  <c r="N50" i="18"/>
  <c r="O50" i="18"/>
  <c r="P50" i="18"/>
  <c r="M51" i="18"/>
  <c r="N51" i="18"/>
  <c r="O51" i="18"/>
  <c r="P51" i="18"/>
  <c r="M52" i="18"/>
  <c r="N52" i="18"/>
  <c r="O52" i="18"/>
  <c r="P52" i="18"/>
  <c r="M53" i="18"/>
  <c r="N53" i="18"/>
  <c r="O53" i="18"/>
  <c r="P53" i="18"/>
  <c r="M54" i="18"/>
  <c r="N54" i="18"/>
  <c r="O54" i="18"/>
  <c r="P54" i="18"/>
  <c r="M55" i="18"/>
  <c r="N55" i="18"/>
  <c r="O55" i="18"/>
  <c r="P55" i="18"/>
  <c r="M56" i="18"/>
  <c r="N56" i="18"/>
  <c r="O56" i="18"/>
  <c r="P56" i="18"/>
  <c r="M57" i="18"/>
  <c r="N57" i="18"/>
  <c r="O57" i="18"/>
  <c r="P57" i="18"/>
  <c r="M58" i="18"/>
  <c r="N58" i="18"/>
  <c r="O58" i="18"/>
  <c r="P58" i="18"/>
  <c r="M59" i="18"/>
  <c r="N59" i="18"/>
  <c r="O59" i="18"/>
  <c r="P59" i="18"/>
  <c r="M60" i="18"/>
  <c r="N60" i="18"/>
  <c r="O60" i="18"/>
  <c r="P60" i="18"/>
  <c r="M61" i="18"/>
  <c r="N61" i="18"/>
  <c r="O61" i="18"/>
  <c r="P61" i="18"/>
  <c r="M62" i="18"/>
  <c r="N62" i="18"/>
  <c r="O62" i="18"/>
  <c r="P62" i="18"/>
  <c r="M63" i="18"/>
  <c r="N63" i="18"/>
  <c r="O63" i="18"/>
  <c r="P63" i="18"/>
  <c r="M64" i="18"/>
  <c r="N64" i="18"/>
  <c r="O64" i="18"/>
  <c r="P64" i="18"/>
  <c r="M65" i="18"/>
  <c r="N65" i="18"/>
  <c r="O65" i="18"/>
  <c r="P65" i="18"/>
  <c r="M66" i="18"/>
  <c r="N66" i="18"/>
  <c r="O66" i="18"/>
  <c r="P66" i="18"/>
  <c r="M67" i="18"/>
  <c r="N67" i="18"/>
  <c r="O67" i="18"/>
  <c r="P67" i="18"/>
  <c r="M68" i="18"/>
  <c r="N68" i="18"/>
  <c r="O68" i="18"/>
  <c r="P68" i="18"/>
  <c r="M69" i="18"/>
  <c r="N69" i="18"/>
  <c r="O69" i="18"/>
  <c r="P69" i="18"/>
  <c r="M70" i="18"/>
  <c r="N70" i="18"/>
  <c r="O70" i="18"/>
  <c r="P70" i="18"/>
  <c r="M71" i="18"/>
  <c r="N71" i="18"/>
  <c r="O71" i="18"/>
  <c r="P71" i="18"/>
  <c r="M72" i="18"/>
  <c r="N72" i="18"/>
  <c r="O72" i="18"/>
  <c r="P72" i="18"/>
  <c r="M73" i="18"/>
  <c r="N73" i="18"/>
  <c r="O73" i="18"/>
  <c r="P73" i="18"/>
  <c r="M74" i="18"/>
  <c r="N74" i="18"/>
  <c r="O74" i="18"/>
  <c r="P74" i="18"/>
  <c r="M75" i="18"/>
  <c r="N75" i="18"/>
  <c r="O75" i="18"/>
  <c r="P75" i="18"/>
  <c r="M76" i="18"/>
  <c r="N76" i="18"/>
  <c r="O76" i="18"/>
  <c r="P76" i="18"/>
  <c r="M77" i="18"/>
  <c r="N77" i="18"/>
  <c r="O77" i="18"/>
  <c r="P77" i="18"/>
  <c r="M78" i="18"/>
  <c r="N78" i="18"/>
  <c r="O78" i="18"/>
  <c r="P78" i="18"/>
  <c r="M79" i="18"/>
  <c r="N79" i="18"/>
  <c r="O79" i="18"/>
  <c r="P79" i="18"/>
  <c r="M80" i="18"/>
  <c r="N80" i="18"/>
  <c r="O80" i="18"/>
  <c r="P80" i="18"/>
  <c r="M81" i="18"/>
  <c r="N81" i="18"/>
  <c r="O81" i="18"/>
  <c r="P81" i="18"/>
  <c r="M82" i="18"/>
  <c r="N82" i="18"/>
  <c r="O82" i="18"/>
  <c r="P82" i="18"/>
  <c r="M83" i="18"/>
  <c r="N83" i="18"/>
  <c r="O83" i="18"/>
  <c r="P83" i="18"/>
  <c r="M84" i="18"/>
  <c r="N84" i="18"/>
  <c r="O84" i="18"/>
  <c r="P84" i="18"/>
  <c r="M85" i="18"/>
  <c r="N85" i="18"/>
  <c r="O85" i="18"/>
  <c r="P85" i="18"/>
  <c r="M86" i="18"/>
  <c r="N86" i="18"/>
  <c r="O86" i="18"/>
  <c r="P86" i="18"/>
  <c r="M87" i="18"/>
  <c r="N87" i="18"/>
  <c r="O87" i="18"/>
  <c r="P87" i="18"/>
  <c r="M88" i="18"/>
  <c r="N88" i="18"/>
  <c r="O88" i="18"/>
  <c r="P88" i="18"/>
  <c r="M89" i="18"/>
  <c r="N89" i="18"/>
  <c r="O89" i="18"/>
  <c r="P89" i="18"/>
  <c r="M90" i="18"/>
  <c r="N90" i="18"/>
  <c r="O90" i="18"/>
  <c r="P90" i="18"/>
  <c r="M91" i="18"/>
  <c r="N91" i="18"/>
  <c r="O91" i="18"/>
  <c r="P91" i="18"/>
  <c r="M92" i="18"/>
  <c r="N92" i="18"/>
  <c r="O92" i="18"/>
  <c r="P92" i="18"/>
  <c r="M93" i="18"/>
  <c r="N93" i="18"/>
  <c r="O93" i="18"/>
  <c r="P93" i="18"/>
  <c r="M94" i="18"/>
  <c r="N94" i="18"/>
  <c r="O94" i="18"/>
  <c r="P94" i="18"/>
  <c r="M95" i="18"/>
  <c r="N95" i="18"/>
  <c r="O95" i="18"/>
  <c r="P95" i="18"/>
  <c r="M96" i="18"/>
  <c r="N96" i="18"/>
  <c r="O96" i="18"/>
  <c r="P96" i="18"/>
  <c r="M97" i="18"/>
  <c r="N97" i="18"/>
  <c r="O97" i="18"/>
  <c r="P97" i="18"/>
  <c r="M98" i="18"/>
  <c r="N98" i="18"/>
  <c r="O98" i="18"/>
  <c r="P98" i="18"/>
  <c r="M99" i="18"/>
  <c r="N99" i="18"/>
  <c r="O99" i="18"/>
  <c r="P99" i="18"/>
  <c r="M100" i="18"/>
  <c r="N100" i="18"/>
  <c r="O100" i="18"/>
  <c r="P100" i="18"/>
  <c r="M101" i="18"/>
  <c r="N101" i="18"/>
  <c r="O101" i="18"/>
  <c r="P101" i="18"/>
  <c r="M102" i="18"/>
  <c r="N102" i="18"/>
  <c r="O102" i="18"/>
  <c r="P102" i="18"/>
  <c r="M103" i="18"/>
  <c r="N103" i="18"/>
  <c r="O103" i="18"/>
  <c r="P103" i="18"/>
  <c r="M104" i="18"/>
  <c r="N104" i="18"/>
  <c r="O104" i="18"/>
  <c r="P104" i="18"/>
  <c r="M105" i="18"/>
  <c r="N105" i="18"/>
  <c r="O105" i="18"/>
  <c r="P105" i="18"/>
  <c r="M106" i="18"/>
  <c r="N106" i="18"/>
  <c r="O106" i="18"/>
  <c r="P106" i="18"/>
  <c r="M107" i="18"/>
  <c r="N107" i="18"/>
  <c r="O107" i="18"/>
  <c r="P107" i="18"/>
  <c r="M108" i="18"/>
  <c r="N108" i="18"/>
  <c r="O108" i="18"/>
  <c r="P108" i="18"/>
  <c r="M109" i="18"/>
  <c r="N109" i="18"/>
  <c r="O109" i="18"/>
  <c r="P109" i="18"/>
  <c r="M110" i="18"/>
  <c r="N110" i="18"/>
  <c r="O110" i="18"/>
  <c r="P110" i="18"/>
  <c r="M111" i="18"/>
  <c r="N111" i="18"/>
  <c r="O111" i="18"/>
  <c r="P111" i="18"/>
  <c r="M112" i="18"/>
  <c r="N112" i="18"/>
  <c r="O112" i="18"/>
  <c r="P112" i="18"/>
  <c r="M113" i="18"/>
  <c r="N113" i="18"/>
  <c r="O113" i="18"/>
  <c r="P113" i="18"/>
  <c r="M114" i="18"/>
  <c r="N114" i="18"/>
  <c r="O114" i="18"/>
  <c r="P114" i="18"/>
  <c r="M115" i="18"/>
  <c r="N115" i="18"/>
  <c r="O115" i="18"/>
  <c r="P115" i="18"/>
  <c r="M116" i="18"/>
  <c r="N116" i="18"/>
  <c r="O116" i="18"/>
  <c r="P116" i="18"/>
  <c r="M117" i="18"/>
  <c r="N117" i="18"/>
  <c r="O117" i="18"/>
  <c r="P117" i="18"/>
  <c r="M118" i="18"/>
  <c r="N118" i="18"/>
  <c r="O118" i="18"/>
  <c r="P118" i="18"/>
  <c r="M119" i="18"/>
  <c r="N119" i="18"/>
  <c r="O119" i="18"/>
  <c r="P119" i="18"/>
  <c r="M120" i="18"/>
  <c r="N120" i="18"/>
  <c r="O120" i="18"/>
  <c r="P120" i="18"/>
  <c r="L3" i="18"/>
  <c r="L4" i="18"/>
  <c r="L5" i="18"/>
  <c r="L6" i="18"/>
  <c r="L7" i="18"/>
  <c r="L8" i="18"/>
  <c r="L9" i="18"/>
  <c r="L10" i="18"/>
  <c r="L11" i="18"/>
  <c r="L12" i="18"/>
  <c r="L13" i="18"/>
  <c r="L14" i="18"/>
  <c r="L15" i="18"/>
  <c r="L16" i="18"/>
  <c r="L17" i="18"/>
  <c r="L18" i="18"/>
  <c r="L19" i="18"/>
  <c r="L20" i="18"/>
  <c r="L21" i="18"/>
  <c r="L22" i="18"/>
  <c r="L23" i="18"/>
  <c r="L24" i="18"/>
  <c r="L25" i="18"/>
  <c r="L26" i="18"/>
  <c r="L27" i="18"/>
  <c r="L28" i="18"/>
  <c r="L29" i="18"/>
  <c r="L30" i="18"/>
  <c r="L31" i="18"/>
  <c r="L32" i="18"/>
  <c r="L33" i="18"/>
  <c r="L34" i="18"/>
  <c r="L35" i="18"/>
  <c r="L36" i="18"/>
  <c r="L37" i="18"/>
  <c r="L38" i="18"/>
  <c r="L39" i="18"/>
  <c r="L40" i="18"/>
  <c r="L41" i="18"/>
  <c r="L42" i="18"/>
  <c r="L43" i="18"/>
  <c r="L44" i="18"/>
  <c r="L45" i="18"/>
  <c r="L46" i="18"/>
  <c r="L47" i="18"/>
  <c r="L48" i="18"/>
  <c r="L49" i="18"/>
  <c r="L50" i="18"/>
  <c r="L51" i="18"/>
  <c r="L52" i="18"/>
  <c r="L53" i="18"/>
  <c r="L54" i="18"/>
  <c r="L55" i="18"/>
  <c r="L56" i="18"/>
  <c r="L57" i="18"/>
  <c r="L58" i="18"/>
  <c r="L59" i="18"/>
  <c r="L60" i="18"/>
  <c r="L61" i="18"/>
  <c r="L62" i="18"/>
  <c r="L63" i="18"/>
  <c r="L64" i="18"/>
  <c r="L65" i="18"/>
  <c r="L66" i="18"/>
  <c r="L67" i="18"/>
  <c r="L68" i="18"/>
  <c r="L69" i="18"/>
  <c r="L70" i="18"/>
  <c r="L71" i="18"/>
  <c r="L72" i="18"/>
  <c r="L73" i="18"/>
  <c r="L74" i="18"/>
  <c r="L75" i="18"/>
  <c r="L76" i="18"/>
  <c r="L77" i="18"/>
  <c r="L78" i="18"/>
  <c r="L79" i="18"/>
  <c r="L80" i="18"/>
  <c r="L81" i="18"/>
  <c r="L82" i="18"/>
  <c r="L83" i="18"/>
  <c r="L84" i="18"/>
  <c r="L85" i="18"/>
  <c r="L86" i="18"/>
  <c r="L87" i="18"/>
  <c r="L88" i="18"/>
  <c r="L89" i="18"/>
  <c r="L90" i="18"/>
  <c r="L91" i="18"/>
  <c r="L92" i="18"/>
  <c r="L93" i="18"/>
  <c r="L94" i="18"/>
  <c r="L95" i="18"/>
  <c r="L96" i="18"/>
  <c r="L97" i="18"/>
  <c r="L98" i="18"/>
  <c r="L99" i="18"/>
  <c r="L100" i="18"/>
  <c r="L101" i="18"/>
  <c r="L102" i="18"/>
  <c r="L103" i="18"/>
  <c r="L104" i="18"/>
  <c r="L105" i="18"/>
  <c r="L106" i="18"/>
  <c r="L107" i="18"/>
  <c r="L108" i="18"/>
  <c r="L109" i="18"/>
  <c r="L110" i="18"/>
  <c r="L111" i="18"/>
  <c r="L112" i="18"/>
  <c r="L113" i="18"/>
  <c r="L114" i="18"/>
  <c r="L115" i="18"/>
  <c r="L116" i="18"/>
  <c r="L117" i="18"/>
  <c r="L118" i="18"/>
  <c r="L119" i="18"/>
  <c r="L120" i="18"/>
  <c r="M2" i="18"/>
  <c r="N2" i="18"/>
  <c r="O2" i="18"/>
  <c r="P2" i="18"/>
  <c r="L2" i="18"/>
  <c r="G3" i="18"/>
  <c r="H3" i="18"/>
  <c r="I3" i="18"/>
  <c r="J3" i="18"/>
  <c r="K3" i="18"/>
  <c r="G4" i="18"/>
  <c r="H4" i="18"/>
  <c r="I4" i="18"/>
  <c r="J4" i="18"/>
  <c r="K4" i="18"/>
  <c r="G5" i="18"/>
  <c r="H5" i="18"/>
  <c r="I5" i="18"/>
  <c r="J5" i="18"/>
  <c r="K5" i="18"/>
  <c r="G6" i="18"/>
  <c r="H6" i="18"/>
  <c r="I6" i="18"/>
  <c r="J6" i="18"/>
  <c r="K6" i="18"/>
  <c r="G7" i="18"/>
  <c r="H7" i="18"/>
  <c r="I7" i="18"/>
  <c r="J7" i="18"/>
  <c r="K7" i="18"/>
  <c r="G8" i="18"/>
  <c r="H8" i="18"/>
  <c r="I8" i="18"/>
  <c r="J8" i="18"/>
  <c r="K8" i="18"/>
  <c r="G9" i="18"/>
  <c r="H9" i="18"/>
  <c r="I9" i="18"/>
  <c r="J9" i="18"/>
  <c r="K9" i="18"/>
  <c r="G10" i="18"/>
  <c r="H10" i="18"/>
  <c r="I10" i="18"/>
  <c r="J10" i="18"/>
  <c r="K10" i="18"/>
  <c r="G11" i="18"/>
  <c r="H11" i="18"/>
  <c r="I11" i="18"/>
  <c r="J11" i="18"/>
  <c r="K11" i="18"/>
  <c r="G12" i="18"/>
  <c r="H12" i="18"/>
  <c r="I12" i="18"/>
  <c r="J12" i="18"/>
  <c r="K12" i="18"/>
  <c r="G13" i="18"/>
  <c r="H13" i="18"/>
  <c r="I13" i="18"/>
  <c r="J13" i="18"/>
  <c r="K13" i="18"/>
  <c r="G14" i="18"/>
  <c r="H14" i="18"/>
  <c r="I14" i="18"/>
  <c r="J14" i="18"/>
  <c r="K14" i="18"/>
  <c r="G15" i="18"/>
  <c r="H15" i="18"/>
  <c r="I15" i="18"/>
  <c r="J15" i="18"/>
  <c r="K15" i="18"/>
  <c r="G16" i="18"/>
  <c r="H16" i="18"/>
  <c r="I16" i="18"/>
  <c r="J16" i="18"/>
  <c r="K16" i="18"/>
  <c r="G17" i="18"/>
  <c r="H17" i="18"/>
  <c r="I17" i="18"/>
  <c r="J17" i="18"/>
  <c r="K17" i="18"/>
  <c r="G18" i="18"/>
  <c r="H18" i="18"/>
  <c r="I18" i="18"/>
  <c r="J18" i="18"/>
  <c r="K18" i="18"/>
  <c r="G19" i="18"/>
  <c r="H19" i="18"/>
  <c r="I19" i="18"/>
  <c r="J19" i="18"/>
  <c r="K19" i="18"/>
  <c r="G20" i="18"/>
  <c r="H20" i="18"/>
  <c r="I20" i="18"/>
  <c r="J20" i="18"/>
  <c r="K20" i="18"/>
  <c r="G21" i="18"/>
  <c r="H21" i="18"/>
  <c r="I21" i="18"/>
  <c r="J21" i="18"/>
  <c r="K21" i="18"/>
  <c r="G22" i="18"/>
  <c r="H22" i="18"/>
  <c r="I22" i="18"/>
  <c r="J22" i="18"/>
  <c r="K22" i="18"/>
  <c r="G23" i="18"/>
  <c r="H23" i="18"/>
  <c r="I23" i="18"/>
  <c r="J23" i="18"/>
  <c r="K23" i="18"/>
  <c r="G24" i="18"/>
  <c r="H24" i="18"/>
  <c r="I24" i="18"/>
  <c r="J24" i="18"/>
  <c r="K24" i="18"/>
  <c r="G25" i="18"/>
  <c r="H25" i="18"/>
  <c r="I25" i="18"/>
  <c r="J25" i="18"/>
  <c r="K25" i="18"/>
  <c r="G26" i="18"/>
  <c r="H26" i="18"/>
  <c r="I26" i="18"/>
  <c r="J26" i="18"/>
  <c r="K26" i="18"/>
  <c r="G27" i="18"/>
  <c r="H27" i="18"/>
  <c r="I27" i="18"/>
  <c r="J27" i="18"/>
  <c r="K27" i="18"/>
  <c r="G28" i="18"/>
  <c r="H28" i="18"/>
  <c r="I28" i="18"/>
  <c r="J28" i="18"/>
  <c r="K28" i="18"/>
  <c r="G29" i="18"/>
  <c r="H29" i="18"/>
  <c r="I29" i="18"/>
  <c r="J29" i="18"/>
  <c r="K29" i="18"/>
  <c r="G30" i="18"/>
  <c r="H30" i="18"/>
  <c r="I30" i="18"/>
  <c r="J30" i="18"/>
  <c r="K30" i="18"/>
  <c r="G31" i="18"/>
  <c r="H31" i="18"/>
  <c r="I31" i="18"/>
  <c r="J31" i="18"/>
  <c r="K31" i="18"/>
  <c r="G32" i="18"/>
  <c r="H32" i="18"/>
  <c r="I32" i="18"/>
  <c r="J32" i="18"/>
  <c r="K32" i="18"/>
  <c r="G33" i="18"/>
  <c r="H33" i="18"/>
  <c r="I33" i="18"/>
  <c r="J33" i="18"/>
  <c r="K33" i="18"/>
  <c r="G34" i="18"/>
  <c r="H34" i="18"/>
  <c r="I34" i="18"/>
  <c r="J34" i="18"/>
  <c r="K34" i="18"/>
  <c r="G35" i="18"/>
  <c r="H35" i="18"/>
  <c r="I35" i="18"/>
  <c r="J35" i="18"/>
  <c r="K35" i="18"/>
  <c r="G36" i="18"/>
  <c r="H36" i="18"/>
  <c r="I36" i="18"/>
  <c r="J36" i="18"/>
  <c r="K36" i="18"/>
  <c r="G37" i="18"/>
  <c r="H37" i="18"/>
  <c r="I37" i="18"/>
  <c r="J37" i="18"/>
  <c r="K37" i="18"/>
  <c r="G38" i="18"/>
  <c r="H38" i="18"/>
  <c r="I38" i="18"/>
  <c r="J38" i="18"/>
  <c r="K38" i="18"/>
  <c r="G39" i="18"/>
  <c r="H39" i="18"/>
  <c r="I39" i="18"/>
  <c r="J39" i="18"/>
  <c r="K39" i="18"/>
  <c r="G40" i="18"/>
  <c r="H40" i="18"/>
  <c r="I40" i="18"/>
  <c r="J40" i="18"/>
  <c r="K40" i="18"/>
  <c r="G41" i="18"/>
  <c r="H41" i="18"/>
  <c r="I41" i="18"/>
  <c r="J41" i="18"/>
  <c r="K41" i="18"/>
  <c r="G42" i="18"/>
  <c r="H42" i="18"/>
  <c r="I42" i="18"/>
  <c r="J42" i="18"/>
  <c r="K42" i="18"/>
  <c r="G43" i="18"/>
  <c r="H43" i="18"/>
  <c r="I43" i="18"/>
  <c r="J43" i="18"/>
  <c r="K43" i="18"/>
  <c r="G44" i="18"/>
  <c r="H44" i="18"/>
  <c r="I44" i="18"/>
  <c r="J44" i="18"/>
  <c r="K44" i="18"/>
  <c r="G45" i="18"/>
  <c r="H45" i="18"/>
  <c r="I45" i="18"/>
  <c r="J45" i="18"/>
  <c r="K45" i="18"/>
  <c r="G46" i="18"/>
  <c r="H46" i="18"/>
  <c r="I46" i="18"/>
  <c r="J46" i="18"/>
  <c r="K46" i="18"/>
  <c r="G47" i="18"/>
  <c r="H47" i="18"/>
  <c r="I47" i="18"/>
  <c r="J47" i="18"/>
  <c r="K47" i="18"/>
  <c r="G48" i="18"/>
  <c r="H48" i="18"/>
  <c r="I48" i="18"/>
  <c r="J48" i="18"/>
  <c r="K48" i="18"/>
  <c r="G49" i="18"/>
  <c r="H49" i="18"/>
  <c r="I49" i="18"/>
  <c r="J49" i="18"/>
  <c r="K49" i="18"/>
  <c r="G50" i="18"/>
  <c r="H50" i="18"/>
  <c r="I50" i="18"/>
  <c r="J50" i="18"/>
  <c r="K50" i="18"/>
  <c r="G51" i="18"/>
  <c r="H51" i="18"/>
  <c r="I51" i="18"/>
  <c r="J51" i="18"/>
  <c r="K51" i="18"/>
  <c r="G52" i="18"/>
  <c r="H52" i="18"/>
  <c r="I52" i="18"/>
  <c r="J52" i="18"/>
  <c r="K52" i="18"/>
  <c r="G53" i="18"/>
  <c r="H53" i="18"/>
  <c r="I53" i="18"/>
  <c r="J53" i="18"/>
  <c r="K53" i="18"/>
  <c r="G54" i="18"/>
  <c r="H54" i="18"/>
  <c r="I54" i="18"/>
  <c r="J54" i="18"/>
  <c r="K54" i="18"/>
  <c r="G55" i="18"/>
  <c r="H55" i="18"/>
  <c r="I55" i="18"/>
  <c r="J55" i="18"/>
  <c r="K55" i="18"/>
  <c r="G56" i="18"/>
  <c r="H56" i="18"/>
  <c r="I56" i="18"/>
  <c r="J56" i="18"/>
  <c r="K56" i="18"/>
  <c r="G57" i="18"/>
  <c r="H57" i="18"/>
  <c r="I57" i="18"/>
  <c r="J57" i="18"/>
  <c r="K57" i="18"/>
  <c r="G58" i="18"/>
  <c r="H58" i="18"/>
  <c r="I58" i="18"/>
  <c r="J58" i="18"/>
  <c r="K58" i="18"/>
  <c r="G59" i="18"/>
  <c r="H59" i="18"/>
  <c r="I59" i="18"/>
  <c r="J59" i="18"/>
  <c r="K59" i="18"/>
  <c r="G60" i="18"/>
  <c r="H60" i="18"/>
  <c r="I60" i="18"/>
  <c r="J60" i="18"/>
  <c r="K60" i="18"/>
  <c r="G61" i="18"/>
  <c r="H61" i="18"/>
  <c r="I61" i="18"/>
  <c r="J61" i="18"/>
  <c r="K61" i="18"/>
  <c r="G62" i="18"/>
  <c r="H62" i="18"/>
  <c r="I62" i="18"/>
  <c r="J62" i="18"/>
  <c r="K62" i="18"/>
  <c r="G63" i="18"/>
  <c r="H63" i="18"/>
  <c r="I63" i="18"/>
  <c r="J63" i="18"/>
  <c r="K63" i="18"/>
  <c r="G64" i="18"/>
  <c r="H64" i="18"/>
  <c r="I64" i="18"/>
  <c r="J64" i="18"/>
  <c r="K64" i="18"/>
  <c r="G65" i="18"/>
  <c r="H65" i="18"/>
  <c r="I65" i="18"/>
  <c r="J65" i="18"/>
  <c r="K65" i="18"/>
  <c r="G66" i="18"/>
  <c r="H66" i="18"/>
  <c r="I66" i="18"/>
  <c r="J66" i="18"/>
  <c r="K66" i="18"/>
  <c r="G67" i="18"/>
  <c r="H67" i="18"/>
  <c r="I67" i="18"/>
  <c r="J67" i="18"/>
  <c r="K67" i="18"/>
  <c r="G68" i="18"/>
  <c r="H68" i="18"/>
  <c r="I68" i="18"/>
  <c r="J68" i="18"/>
  <c r="K68" i="18"/>
  <c r="G69" i="18"/>
  <c r="H69" i="18"/>
  <c r="I69" i="18"/>
  <c r="J69" i="18"/>
  <c r="K69" i="18"/>
  <c r="G70" i="18"/>
  <c r="H70" i="18"/>
  <c r="I70" i="18"/>
  <c r="J70" i="18"/>
  <c r="K70" i="18"/>
  <c r="G71" i="18"/>
  <c r="H71" i="18"/>
  <c r="I71" i="18"/>
  <c r="J71" i="18"/>
  <c r="K71" i="18"/>
  <c r="G72" i="18"/>
  <c r="H72" i="18"/>
  <c r="I72" i="18"/>
  <c r="J72" i="18"/>
  <c r="K72" i="18"/>
  <c r="G73" i="18"/>
  <c r="H73" i="18"/>
  <c r="I73" i="18"/>
  <c r="J73" i="18"/>
  <c r="K73" i="18"/>
  <c r="G74" i="18"/>
  <c r="H74" i="18"/>
  <c r="I74" i="18"/>
  <c r="J74" i="18"/>
  <c r="K74" i="18"/>
  <c r="G75" i="18"/>
  <c r="H75" i="18"/>
  <c r="I75" i="18"/>
  <c r="J75" i="18"/>
  <c r="K75" i="18"/>
  <c r="G76" i="18"/>
  <c r="H76" i="18"/>
  <c r="I76" i="18"/>
  <c r="J76" i="18"/>
  <c r="K76" i="18"/>
  <c r="G77" i="18"/>
  <c r="H77" i="18"/>
  <c r="I77" i="18"/>
  <c r="J77" i="18"/>
  <c r="K77" i="18"/>
  <c r="G78" i="18"/>
  <c r="H78" i="18"/>
  <c r="I78" i="18"/>
  <c r="J78" i="18"/>
  <c r="K78" i="18"/>
  <c r="G79" i="18"/>
  <c r="H79" i="18"/>
  <c r="I79" i="18"/>
  <c r="J79" i="18"/>
  <c r="K79" i="18"/>
  <c r="G80" i="18"/>
  <c r="H80" i="18"/>
  <c r="I80" i="18"/>
  <c r="J80" i="18"/>
  <c r="K80" i="18"/>
  <c r="G81" i="18"/>
  <c r="H81" i="18"/>
  <c r="I81" i="18"/>
  <c r="J81" i="18"/>
  <c r="K81" i="18"/>
  <c r="G82" i="18"/>
  <c r="H82" i="18"/>
  <c r="I82" i="18"/>
  <c r="J82" i="18"/>
  <c r="K82" i="18"/>
  <c r="G83" i="18"/>
  <c r="H83" i="18"/>
  <c r="I83" i="18"/>
  <c r="J83" i="18"/>
  <c r="K83" i="18"/>
  <c r="G84" i="18"/>
  <c r="H84" i="18"/>
  <c r="I84" i="18"/>
  <c r="J84" i="18"/>
  <c r="K84" i="18"/>
  <c r="G85" i="18"/>
  <c r="H85" i="18"/>
  <c r="I85" i="18"/>
  <c r="J85" i="18"/>
  <c r="K85" i="18"/>
  <c r="G86" i="18"/>
  <c r="H86" i="18"/>
  <c r="I86" i="18"/>
  <c r="J86" i="18"/>
  <c r="K86" i="18"/>
  <c r="G87" i="18"/>
  <c r="H87" i="18"/>
  <c r="I87" i="18"/>
  <c r="J87" i="18"/>
  <c r="K87" i="18"/>
  <c r="G88" i="18"/>
  <c r="H88" i="18"/>
  <c r="I88" i="18"/>
  <c r="J88" i="18"/>
  <c r="K88" i="18"/>
  <c r="G89" i="18"/>
  <c r="H89" i="18"/>
  <c r="I89" i="18"/>
  <c r="J89" i="18"/>
  <c r="K89" i="18"/>
  <c r="G90" i="18"/>
  <c r="H90" i="18"/>
  <c r="I90" i="18"/>
  <c r="J90" i="18"/>
  <c r="K90" i="18"/>
  <c r="G91" i="18"/>
  <c r="H91" i="18"/>
  <c r="I91" i="18"/>
  <c r="J91" i="18"/>
  <c r="K91" i="18"/>
  <c r="G92" i="18"/>
  <c r="H92" i="18"/>
  <c r="I92" i="18"/>
  <c r="J92" i="18"/>
  <c r="K92" i="18"/>
  <c r="G93" i="18"/>
  <c r="H93" i="18"/>
  <c r="I93" i="18"/>
  <c r="J93" i="18"/>
  <c r="K93" i="18"/>
  <c r="G94" i="18"/>
  <c r="H94" i="18"/>
  <c r="I94" i="18"/>
  <c r="J94" i="18"/>
  <c r="K94" i="18"/>
  <c r="G95" i="18"/>
  <c r="H95" i="18"/>
  <c r="I95" i="18"/>
  <c r="J95" i="18"/>
  <c r="K95" i="18"/>
  <c r="G96" i="18"/>
  <c r="H96" i="18"/>
  <c r="I96" i="18"/>
  <c r="J96" i="18"/>
  <c r="K96" i="18"/>
  <c r="G97" i="18"/>
  <c r="H97" i="18"/>
  <c r="I97" i="18"/>
  <c r="J97" i="18"/>
  <c r="K97" i="18"/>
  <c r="G98" i="18"/>
  <c r="H98" i="18"/>
  <c r="I98" i="18"/>
  <c r="J98" i="18"/>
  <c r="K98" i="18"/>
  <c r="G99" i="18"/>
  <c r="H99" i="18"/>
  <c r="I99" i="18"/>
  <c r="J99" i="18"/>
  <c r="K99" i="18"/>
  <c r="G100" i="18"/>
  <c r="H100" i="18"/>
  <c r="I100" i="18"/>
  <c r="J100" i="18"/>
  <c r="K100" i="18"/>
  <c r="G101" i="18"/>
  <c r="H101" i="18"/>
  <c r="I101" i="18"/>
  <c r="J101" i="18"/>
  <c r="K101" i="18"/>
  <c r="G102" i="18"/>
  <c r="H102" i="18"/>
  <c r="I102" i="18"/>
  <c r="J102" i="18"/>
  <c r="K102" i="18"/>
  <c r="G103" i="18"/>
  <c r="H103" i="18"/>
  <c r="I103" i="18"/>
  <c r="J103" i="18"/>
  <c r="K103" i="18"/>
  <c r="G104" i="18"/>
  <c r="H104" i="18"/>
  <c r="I104" i="18"/>
  <c r="J104" i="18"/>
  <c r="K104" i="18"/>
  <c r="G105" i="18"/>
  <c r="H105" i="18"/>
  <c r="I105" i="18"/>
  <c r="J105" i="18"/>
  <c r="K105" i="18"/>
  <c r="G106" i="18"/>
  <c r="H106" i="18"/>
  <c r="I106" i="18"/>
  <c r="J106" i="18"/>
  <c r="K106" i="18"/>
  <c r="G107" i="18"/>
  <c r="H107" i="18"/>
  <c r="I107" i="18"/>
  <c r="J107" i="18"/>
  <c r="K107" i="18"/>
  <c r="G108" i="18"/>
  <c r="H108" i="18"/>
  <c r="I108" i="18"/>
  <c r="J108" i="18"/>
  <c r="K108" i="18"/>
  <c r="G109" i="18"/>
  <c r="H109" i="18"/>
  <c r="I109" i="18"/>
  <c r="J109" i="18"/>
  <c r="K109" i="18"/>
  <c r="G110" i="18"/>
  <c r="H110" i="18"/>
  <c r="I110" i="18"/>
  <c r="J110" i="18"/>
  <c r="K110" i="18"/>
  <c r="G111" i="18"/>
  <c r="H111" i="18"/>
  <c r="I111" i="18"/>
  <c r="J111" i="18"/>
  <c r="K111" i="18"/>
  <c r="G112" i="18"/>
  <c r="H112" i="18"/>
  <c r="I112" i="18"/>
  <c r="J112" i="18"/>
  <c r="K112" i="18"/>
  <c r="G113" i="18"/>
  <c r="H113" i="18"/>
  <c r="I113" i="18"/>
  <c r="J113" i="18"/>
  <c r="K113" i="18"/>
  <c r="G114" i="18"/>
  <c r="H114" i="18"/>
  <c r="I114" i="18"/>
  <c r="J114" i="18"/>
  <c r="K114" i="18"/>
  <c r="G115" i="18"/>
  <c r="H115" i="18"/>
  <c r="I115" i="18"/>
  <c r="J115" i="18"/>
  <c r="K115" i="18"/>
  <c r="G116" i="18"/>
  <c r="H116" i="18"/>
  <c r="I116" i="18"/>
  <c r="J116" i="18"/>
  <c r="K116" i="18"/>
  <c r="G117" i="18"/>
  <c r="H117" i="18"/>
  <c r="I117" i="18"/>
  <c r="J117" i="18"/>
  <c r="K117" i="18"/>
  <c r="G118" i="18"/>
  <c r="H118" i="18"/>
  <c r="I118" i="18"/>
  <c r="J118" i="18"/>
  <c r="K118" i="18"/>
  <c r="G119" i="18"/>
  <c r="H119" i="18"/>
  <c r="I119" i="18"/>
  <c r="J119" i="18"/>
  <c r="K119" i="18"/>
  <c r="G120" i="18"/>
  <c r="H120" i="18"/>
  <c r="I120" i="18"/>
  <c r="J120" i="18"/>
  <c r="K120" i="18"/>
  <c r="G121" i="18"/>
  <c r="H121" i="18"/>
  <c r="I121" i="18"/>
  <c r="J121" i="18"/>
  <c r="K121" i="18"/>
  <c r="G122" i="18"/>
  <c r="H122" i="18"/>
  <c r="I122" i="18"/>
  <c r="J122" i="18"/>
  <c r="K122" i="18"/>
  <c r="G123" i="18"/>
  <c r="H123" i="18"/>
  <c r="I123" i="18"/>
  <c r="J123" i="18"/>
  <c r="K123" i="18"/>
  <c r="G124" i="18"/>
  <c r="H124" i="18"/>
  <c r="I124" i="18"/>
  <c r="J124" i="18"/>
  <c r="K124" i="18"/>
  <c r="G125" i="18"/>
  <c r="H125" i="18"/>
  <c r="I125" i="18"/>
  <c r="J125" i="18"/>
  <c r="K125" i="18"/>
  <c r="G126" i="18"/>
  <c r="H126" i="18"/>
  <c r="I126" i="18"/>
  <c r="J126" i="18"/>
  <c r="K126" i="18"/>
  <c r="G127" i="18"/>
  <c r="H127" i="18"/>
  <c r="I127" i="18"/>
  <c r="J127" i="18"/>
  <c r="K127" i="18"/>
  <c r="G128" i="18"/>
  <c r="H128" i="18"/>
  <c r="I128" i="18"/>
  <c r="J128" i="18"/>
  <c r="K128" i="18"/>
  <c r="G129" i="18"/>
  <c r="H129" i="18"/>
  <c r="I129" i="18"/>
  <c r="J129" i="18"/>
  <c r="K129" i="18"/>
  <c r="G130" i="18"/>
  <c r="H130" i="18"/>
  <c r="I130" i="18"/>
  <c r="J130" i="18"/>
  <c r="K130" i="18"/>
  <c r="G131" i="18"/>
  <c r="H131" i="18"/>
  <c r="I131" i="18"/>
  <c r="J131" i="18"/>
  <c r="K131" i="18"/>
  <c r="H2" i="18"/>
  <c r="I2" i="18"/>
  <c r="J2" i="18"/>
  <c r="K2" i="18"/>
  <c r="G2" i="18"/>
  <c r="G5" i="16"/>
  <c r="G6" i="16"/>
  <c r="G7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28" i="16"/>
  <c r="G29" i="16"/>
  <c r="G30" i="16"/>
  <c r="G31" i="16"/>
  <c r="G32" i="16"/>
  <c r="G33" i="16"/>
  <c r="G34" i="16"/>
  <c r="G35" i="16"/>
  <c r="G36" i="16"/>
  <c r="G37" i="16"/>
  <c r="G38" i="16"/>
  <c r="G39" i="16"/>
  <c r="G40" i="16"/>
  <c r="G41" i="16"/>
  <c r="G42" i="16"/>
  <c r="G43" i="16"/>
  <c r="G44" i="16"/>
  <c r="G45" i="16"/>
  <c r="G46" i="16"/>
  <c r="G47" i="16"/>
  <c r="G48" i="16"/>
  <c r="G49" i="16"/>
  <c r="G50" i="16"/>
  <c r="G51" i="16"/>
  <c r="G52" i="16"/>
  <c r="G53" i="16"/>
  <c r="G54" i="16"/>
  <c r="G55" i="16"/>
  <c r="G56" i="16"/>
  <c r="G57" i="16"/>
  <c r="G58" i="16"/>
  <c r="G59" i="16"/>
  <c r="G60" i="16"/>
  <c r="G61" i="16"/>
  <c r="G62" i="16"/>
  <c r="G63" i="16"/>
  <c r="G64" i="16"/>
  <c r="G65" i="16"/>
  <c r="G66" i="16"/>
  <c r="G67" i="16"/>
  <c r="G68" i="16"/>
  <c r="G69" i="16"/>
  <c r="G70" i="16"/>
  <c r="G71" i="16"/>
  <c r="G72" i="16"/>
  <c r="G73" i="16"/>
  <c r="G74" i="16"/>
  <c r="G75" i="16"/>
  <c r="G76" i="16"/>
  <c r="G77" i="16"/>
  <c r="G78" i="16"/>
  <c r="G79" i="16"/>
  <c r="G80" i="16"/>
  <c r="G81" i="16"/>
  <c r="G82" i="16"/>
  <c r="G83" i="16"/>
  <c r="G84" i="16"/>
  <c r="G85" i="16"/>
  <c r="G86" i="16"/>
  <c r="G87" i="16"/>
  <c r="G88" i="16"/>
  <c r="G89" i="16"/>
  <c r="G90" i="16"/>
  <c r="G91" i="16"/>
  <c r="G92" i="16"/>
  <c r="G93" i="16"/>
  <c r="G94" i="16"/>
  <c r="G95" i="16"/>
  <c r="G96" i="16"/>
  <c r="G97" i="16"/>
  <c r="G98" i="16"/>
  <c r="G99" i="16"/>
  <c r="G100" i="16"/>
  <c r="G101" i="16"/>
  <c r="G102" i="16"/>
  <c r="G103" i="16"/>
  <c r="G104" i="16"/>
  <c r="G105" i="16"/>
  <c r="G106" i="16"/>
  <c r="G107" i="16"/>
  <c r="G108" i="16"/>
  <c r="G109" i="16"/>
  <c r="G110" i="16"/>
  <c r="G111" i="16"/>
  <c r="G112" i="16"/>
  <c r="G113" i="16"/>
  <c r="G114" i="16"/>
  <c r="G115" i="16"/>
  <c r="G116" i="16"/>
  <c r="G117" i="16"/>
  <c r="G118" i="16"/>
  <c r="G119" i="16"/>
  <c r="G120" i="16"/>
  <c r="G121" i="16"/>
  <c r="G122" i="16"/>
  <c r="G123" i="16"/>
  <c r="G124" i="16"/>
  <c r="G125" i="16"/>
  <c r="G126" i="16"/>
  <c r="G127" i="16"/>
  <c r="G128" i="16"/>
  <c r="G129" i="16"/>
  <c r="G130" i="16"/>
  <c r="G131" i="16"/>
  <c r="G132" i="16"/>
  <c r="G133" i="16"/>
  <c r="G134" i="16"/>
  <c r="G4" i="16"/>
  <c r="F5" i="16"/>
  <c r="F6" i="16"/>
  <c r="F7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F46" i="16"/>
  <c r="F47" i="16"/>
  <c r="F48" i="16"/>
  <c r="F49" i="16"/>
  <c r="F50" i="16"/>
  <c r="F51" i="16"/>
  <c r="F52" i="16"/>
  <c r="F53" i="16"/>
  <c r="F54" i="16"/>
  <c r="F55" i="16"/>
  <c r="F56" i="16"/>
  <c r="F57" i="16"/>
  <c r="F58" i="16"/>
  <c r="F59" i="16"/>
  <c r="F60" i="16"/>
  <c r="F61" i="16"/>
  <c r="F62" i="16"/>
  <c r="F63" i="16"/>
  <c r="F64" i="16"/>
  <c r="F65" i="16"/>
  <c r="F66" i="16"/>
  <c r="F67" i="16"/>
  <c r="F68" i="16"/>
  <c r="F69" i="16"/>
  <c r="F70" i="16"/>
  <c r="F71" i="16"/>
  <c r="F72" i="16"/>
  <c r="F73" i="16"/>
  <c r="F74" i="16"/>
  <c r="F75" i="16"/>
  <c r="F76" i="16"/>
  <c r="F77" i="16"/>
  <c r="F78" i="16"/>
  <c r="F79" i="16"/>
  <c r="F80" i="16"/>
  <c r="F81" i="16"/>
  <c r="F82" i="16"/>
  <c r="F83" i="16"/>
  <c r="F84" i="16"/>
  <c r="F85" i="16"/>
  <c r="F86" i="16"/>
  <c r="F87" i="16"/>
  <c r="F88" i="16"/>
  <c r="F89" i="16"/>
  <c r="F90" i="16"/>
  <c r="F91" i="16"/>
  <c r="F92" i="16"/>
  <c r="F93" i="16"/>
  <c r="F94" i="16"/>
  <c r="F95" i="16"/>
  <c r="F96" i="16"/>
  <c r="F97" i="16"/>
  <c r="F98" i="16"/>
  <c r="F99" i="16"/>
  <c r="F100" i="16"/>
  <c r="F101" i="16"/>
  <c r="F102" i="16"/>
  <c r="F103" i="16"/>
  <c r="F104" i="16"/>
  <c r="F105" i="16"/>
  <c r="F106" i="16"/>
  <c r="F107" i="16"/>
  <c r="F108" i="16"/>
  <c r="F109" i="16"/>
  <c r="F110" i="16"/>
  <c r="F111" i="16"/>
  <c r="F112" i="16"/>
  <c r="F113" i="16"/>
  <c r="F114" i="16"/>
  <c r="F115" i="16"/>
  <c r="F116" i="16"/>
  <c r="F117" i="16"/>
  <c r="F118" i="16"/>
  <c r="F119" i="16"/>
  <c r="F120" i="16"/>
  <c r="F121" i="16"/>
  <c r="F122" i="16"/>
  <c r="F123" i="16"/>
  <c r="F124" i="16"/>
  <c r="F125" i="16"/>
  <c r="F126" i="16"/>
  <c r="F127" i="16"/>
  <c r="F128" i="16"/>
  <c r="F129" i="16"/>
  <c r="F130" i="16"/>
  <c r="F131" i="16"/>
  <c r="F132" i="16"/>
  <c r="F133" i="16"/>
  <c r="F134" i="16"/>
  <c r="F4" i="16"/>
  <c r="B62" i="15" l="1"/>
  <c r="J2" i="1" l="1"/>
</calcChain>
</file>

<file path=xl/sharedStrings.xml><?xml version="1.0" encoding="utf-8"?>
<sst xmlns="http://schemas.openxmlformats.org/spreadsheetml/2006/main" count="2360" uniqueCount="247">
  <si>
    <t>MZDA</t>
  </si>
  <si>
    <t>ZAM</t>
  </si>
  <si>
    <t>JAN00</t>
  </si>
  <si>
    <t>FEB00</t>
  </si>
  <si>
    <t>MAR00</t>
  </si>
  <si>
    <t>APR00</t>
  </si>
  <si>
    <t>MAY00</t>
  </si>
  <si>
    <t>JUN00</t>
  </si>
  <si>
    <t>JUL00</t>
  </si>
  <si>
    <t>AUG00</t>
  </si>
  <si>
    <t>SEP00</t>
  </si>
  <si>
    <t>OCT00</t>
  </si>
  <si>
    <t>NOV00</t>
  </si>
  <si>
    <t>DEC00</t>
  </si>
  <si>
    <t>JAN01</t>
  </si>
  <si>
    <t>FEB01</t>
  </si>
  <si>
    <t>MAR01</t>
  </si>
  <si>
    <t>APR01</t>
  </si>
  <si>
    <t>MAY01</t>
  </si>
  <si>
    <t>JUN01</t>
  </si>
  <si>
    <t>JUL01</t>
  </si>
  <si>
    <t>AUG01</t>
  </si>
  <si>
    <t>SEP01</t>
  </si>
  <si>
    <t>OCT01</t>
  </si>
  <si>
    <t>NOV01</t>
  </si>
  <si>
    <t>DEC01</t>
  </si>
  <si>
    <t>JAN02</t>
  </si>
  <si>
    <t>FEB02</t>
  </si>
  <si>
    <t>MAR02</t>
  </si>
  <si>
    <t>APR02</t>
  </si>
  <si>
    <t>MAY02</t>
  </si>
  <si>
    <t>JUN02</t>
  </si>
  <si>
    <t>JUL02</t>
  </si>
  <si>
    <t>AUG02</t>
  </si>
  <si>
    <t>SEP02</t>
  </si>
  <si>
    <t>OCT02</t>
  </si>
  <si>
    <t>NOV02</t>
  </si>
  <si>
    <t>DEC02</t>
  </si>
  <si>
    <t>JAN03</t>
  </si>
  <si>
    <t>FEB03</t>
  </si>
  <si>
    <t>MAR03</t>
  </si>
  <si>
    <t>APR03</t>
  </si>
  <si>
    <t>MAY03</t>
  </si>
  <si>
    <t>JUN03</t>
  </si>
  <si>
    <t>JUL03</t>
  </si>
  <si>
    <t>AUG03</t>
  </si>
  <si>
    <t>SEP03</t>
  </si>
  <si>
    <t>OCT03</t>
  </si>
  <si>
    <t>NOV03</t>
  </si>
  <si>
    <t>DEC03</t>
  </si>
  <si>
    <t>JAN04</t>
  </si>
  <si>
    <t>FEB04</t>
  </si>
  <si>
    <t>MAR04</t>
  </si>
  <si>
    <t>APR04</t>
  </si>
  <si>
    <t>MAY04</t>
  </si>
  <si>
    <t>JUN04</t>
  </si>
  <si>
    <t>JUL04</t>
  </si>
  <si>
    <t>AUG04</t>
  </si>
  <si>
    <t>SEP04</t>
  </si>
  <si>
    <t>OCT04</t>
  </si>
  <si>
    <t>NOV04</t>
  </si>
  <si>
    <t>DEC04</t>
  </si>
  <si>
    <t>JAN05</t>
  </si>
  <si>
    <t>FEB05</t>
  </si>
  <si>
    <t>MAR05</t>
  </si>
  <si>
    <t>APR05</t>
  </si>
  <si>
    <t>MAY05</t>
  </si>
  <si>
    <t>JUN05</t>
  </si>
  <si>
    <t>JUL05</t>
  </si>
  <si>
    <t>AUG05</t>
  </si>
  <si>
    <t>SEP05</t>
  </si>
  <si>
    <t>OCT05</t>
  </si>
  <si>
    <t>NOV05</t>
  </si>
  <si>
    <t>DEC05</t>
  </si>
  <si>
    <t>JAN06</t>
  </si>
  <si>
    <t>FEB06</t>
  </si>
  <si>
    <t>MAR06</t>
  </si>
  <si>
    <t>APR06</t>
  </si>
  <si>
    <t>MAY06</t>
  </si>
  <si>
    <t>JUN06</t>
  </si>
  <si>
    <t>JUL06</t>
  </si>
  <si>
    <t>AUG06</t>
  </si>
  <si>
    <t>SEP06</t>
  </si>
  <si>
    <t>OCT06</t>
  </si>
  <si>
    <t>NOV06</t>
  </si>
  <si>
    <t>DEC06</t>
  </si>
  <si>
    <t>JAN07</t>
  </si>
  <si>
    <t>FEB07</t>
  </si>
  <si>
    <t>MAR07</t>
  </si>
  <si>
    <t>APR07</t>
  </si>
  <si>
    <t>MAY07</t>
  </si>
  <si>
    <t>JUN07</t>
  </si>
  <si>
    <t>JUL07</t>
  </si>
  <si>
    <t>AUG07</t>
  </si>
  <si>
    <t>SEP07</t>
  </si>
  <si>
    <t>OCT07</t>
  </si>
  <si>
    <t>NOV07</t>
  </si>
  <si>
    <t>DEC07</t>
  </si>
  <si>
    <t>JAN08</t>
  </si>
  <si>
    <t>FEB08</t>
  </si>
  <si>
    <t>MAR08</t>
  </si>
  <si>
    <t>APR08</t>
  </si>
  <si>
    <t>MAY08</t>
  </si>
  <si>
    <t>JUN08</t>
  </si>
  <si>
    <t>JUL08</t>
  </si>
  <si>
    <t>AUG08</t>
  </si>
  <si>
    <t>SEP08</t>
  </si>
  <si>
    <t>OCT08</t>
  </si>
  <si>
    <t>NOV08</t>
  </si>
  <si>
    <t>DEC08</t>
  </si>
  <si>
    <t>JAN09</t>
  </si>
  <si>
    <t>FEB09</t>
  </si>
  <si>
    <t>MAR09</t>
  </si>
  <si>
    <t>APR09</t>
  </si>
  <si>
    <t>MAY09</t>
  </si>
  <si>
    <t>JUN09</t>
  </si>
  <si>
    <t>JUL09</t>
  </si>
  <si>
    <t>AUG09</t>
  </si>
  <si>
    <t>SEP09</t>
  </si>
  <si>
    <t>OCT09</t>
  </si>
  <si>
    <t>NOV09</t>
  </si>
  <si>
    <t>DEC09</t>
  </si>
  <si>
    <t>JAN10</t>
  </si>
  <si>
    <t>FEB10</t>
  </si>
  <si>
    <t>MAR10</t>
  </si>
  <si>
    <t>APR10</t>
  </si>
  <si>
    <t>MAY10</t>
  </si>
  <si>
    <t>JUN10</t>
  </si>
  <si>
    <t>JUL10</t>
  </si>
  <si>
    <t>AUG10</t>
  </si>
  <si>
    <t>SEP10</t>
  </si>
  <si>
    <t>OCT10</t>
  </si>
  <si>
    <t>NOV10</t>
  </si>
  <si>
    <t>DEC10</t>
  </si>
  <si>
    <t>JAN11</t>
  </si>
  <si>
    <t>FEB11</t>
  </si>
  <si>
    <t>MAR11</t>
  </si>
  <si>
    <t>APR11</t>
  </si>
  <si>
    <t>MAY11</t>
  </si>
  <si>
    <t>MESIAC</t>
  </si>
  <si>
    <t>MES</t>
  </si>
  <si>
    <t>HOD</t>
  </si>
  <si>
    <t>Mne</t>
  </si>
  <si>
    <t>TRZBYe</t>
  </si>
  <si>
    <t>hod</t>
  </si>
  <si>
    <t>TRZBYe1</t>
  </si>
  <si>
    <t>Mne1</t>
  </si>
  <si>
    <t>Mne3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</si>
  <si>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</si>
  <si>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</si>
  <si>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</si>
  <si>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</si>
  <si>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</si>
  <si>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</si>
  <si>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</si>
  <si>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</si>
  <si>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</si>
  <si>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</si>
  <si>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</si>
  <si>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</si>
  <si>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</si>
  <si>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</si>
  <si>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</si>
  <si>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</si>
  <si>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</si>
  <si>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</si>
  <si>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</si>
  <si>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</si>
  <si>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</si>
  <si>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</si>
  <si>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95,0%</t>
  </si>
  <si>
    <t>Upper 95,0%</t>
  </si>
  <si>
    <t>TRZBYeHAT</t>
  </si>
  <si>
    <t>TrzbyHod</t>
  </si>
  <si>
    <t>HodMes</t>
  </si>
  <si>
    <t>Tržby</t>
  </si>
  <si>
    <t>TRZBYet-1</t>
  </si>
  <si>
    <t>TRZBYet</t>
  </si>
  <si>
    <t>Qt-1  (X)</t>
  </si>
  <si>
    <r>
      <t>Q</t>
    </r>
    <r>
      <rPr>
        <vertAlign val="subscript"/>
        <sz val="11"/>
        <color theme="1"/>
        <rFont val="Calibri"/>
        <family val="2"/>
        <charset val="238"/>
        <scheme val="minor"/>
      </rPr>
      <t xml:space="preserve">t </t>
    </r>
    <r>
      <rPr>
        <sz val="11"/>
        <color theme="1"/>
        <rFont val="Calibri"/>
        <family val="2"/>
        <charset val="238"/>
        <scheme val="minor"/>
      </rPr>
      <t xml:space="preserve"> (Y)</t>
    </r>
  </si>
  <si>
    <r>
      <t>Q</t>
    </r>
    <r>
      <rPr>
        <vertAlign val="subscript"/>
        <sz val="11"/>
        <color theme="1"/>
        <rFont val="Calibri"/>
        <family val="2"/>
        <charset val="238"/>
        <scheme val="minor"/>
      </rPr>
      <t>t-1</t>
    </r>
    <r>
      <rPr>
        <sz val="11"/>
        <color theme="1"/>
        <rFont val="Calibri"/>
        <family val="2"/>
        <charset val="238"/>
        <scheme val="minor"/>
      </rPr>
      <t xml:space="preserve">  (X)</t>
    </r>
  </si>
  <si>
    <t>Rád</t>
  </si>
  <si>
    <t>ZAM1</t>
  </si>
  <si>
    <t>ZAM3</t>
  </si>
  <si>
    <t>ZAM12</t>
  </si>
  <si>
    <t>HOD1</t>
  </si>
  <si>
    <t>HOD3</t>
  </si>
  <si>
    <t>HOD12</t>
  </si>
  <si>
    <t>Mne12</t>
  </si>
  <si>
    <t>t</t>
  </si>
  <si>
    <t>TRZBYeHATt</t>
  </si>
  <si>
    <t>dTRZBYe1</t>
  </si>
  <si>
    <t>dMne1</t>
  </si>
  <si>
    <t>dMZDA1</t>
  </si>
  <si>
    <t>dZAM1</t>
  </si>
  <si>
    <t>dHOD1</t>
  </si>
  <si>
    <t>dTRZBYe12</t>
  </si>
  <si>
    <t>dMne12</t>
  </si>
  <si>
    <t>dMZDA12</t>
  </si>
  <si>
    <t>dZAM12</t>
  </si>
  <si>
    <t>dHOD12</t>
  </si>
  <si>
    <t>d0</t>
  </si>
  <si>
    <t>d12</t>
  </si>
  <si>
    <t>d1</t>
  </si>
  <si>
    <t>TržbyHAT</t>
  </si>
  <si>
    <t>e</t>
  </si>
  <si>
    <t>Mesiac</t>
  </si>
  <si>
    <t>MNeHat</t>
  </si>
  <si>
    <t xml:space="preserve">           </t>
  </si>
  <si>
    <t>JUN11</t>
  </si>
  <si>
    <t>JUL11</t>
  </si>
  <si>
    <t>AUG11</t>
  </si>
  <si>
    <t>SEP11</t>
  </si>
  <si>
    <t>OCT11</t>
  </si>
  <si>
    <t>NOV11</t>
  </si>
  <si>
    <t>DEC11</t>
  </si>
  <si>
    <t>MESHOD</t>
  </si>
  <si>
    <t>x</t>
  </si>
  <si>
    <t>y = -0,0067x + 4,061</t>
  </si>
  <si>
    <t>QHOD</t>
  </si>
  <si>
    <t>QHAT</t>
  </si>
  <si>
    <t>HZAM</t>
  </si>
  <si>
    <t>iTRZBYe</t>
  </si>
  <si>
    <t>iTrzbyHod</t>
  </si>
  <si>
    <t>iHZAM</t>
  </si>
  <si>
    <t>iZAM</t>
  </si>
  <si>
    <t>LNTrzby</t>
  </si>
  <si>
    <t>LNTrzbyHod</t>
  </si>
  <si>
    <t>LNHZAM</t>
  </si>
  <si>
    <t>LNZAM</t>
  </si>
  <si>
    <t>n</t>
  </si>
  <si>
    <t>min</t>
  </si>
  <si>
    <t>max</t>
  </si>
  <si>
    <t>median</t>
  </si>
  <si>
    <t>kTRZBYe</t>
  </si>
  <si>
    <t>kHOD</t>
  </si>
  <si>
    <t>kZAM</t>
  </si>
  <si>
    <t>kTrzbyHod</t>
  </si>
  <si>
    <t>kHZAM</t>
  </si>
  <si>
    <t>ikTRZBYe</t>
  </si>
  <si>
    <t>ikTrzbyHod</t>
  </si>
  <si>
    <t>ikHZAM</t>
  </si>
  <si>
    <t>ikZAM</t>
  </si>
  <si>
    <t>dkTRZBYe</t>
  </si>
  <si>
    <t>dkTrzbyHod</t>
  </si>
  <si>
    <t>dkHZAM</t>
  </si>
  <si>
    <t>dkZAM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</si>
</sst>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mm"/>
    <numFmt numFmtId="165" formatCode="0.0"/>
    <numFmt numFmtId="166" formatCode="0.000"/>
    <numFmt numFmtId="167" formatCode="0.0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vertAlign val="subscript"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165" fontId="2" fillId="0" borderId="0" xfId="0" quotePrefix="1" applyNumberFormat="1" applyFont="1" applyFill="1" applyBorder="1"/>
    <xf numFmtId="0" fontId="2" fillId="0" borderId="0" xfId="0" quotePrefix="1" applyNumberFormat="1" applyFont="1" applyFill="1" applyBorder="1"/>
    <xf numFmtId="17" fontId="2" fillId="0" borderId="0" xfId="0" quotePrefix="1" applyNumberFormat="1" applyFont="1" applyFill="1" applyBorder="1"/>
    <xf numFmtId="0" fontId="2" fillId="0" borderId="0" xfId="0" applyNumberFormat="1" applyFont="1" applyFill="1" applyBorder="1"/>
    <xf numFmtId="0" fontId="2" fillId="0" borderId="0" xfId="0" quotePrefix="1" applyFont="1" applyFill="1" applyBorder="1"/>
    <xf numFmtId="0" fontId="2" fillId="0" borderId="0" xfId="0" applyFont="1" applyFill="1" applyBorder="1"/>
    <xf numFmtId="0" fontId="0" fillId="0" borderId="0" xfId="0" applyFont="1" applyFill="1" applyBorder="1"/>
    <xf numFmtId="164" fontId="0" fillId="0" borderId="0" xfId="0" applyNumberFormat="1" applyFont="1" applyFill="1" applyBorder="1"/>
    <xf numFmtId="4" fontId="0" fillId="0" borderId="0" xfId="1" applyNumberFormat="1" applyFont="1" applyFill="1" applyBorder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166" fontId="0" fillId="0" borderId="0" xfId="0" applyNumberFormat="1" applyFill="1" applyBorder="1" applyAlignment="1"/>
    <xf numFmtId="166" fontId="0" fillId="0" borderId="1" xfId="0" applyNumberFormat="1" applyFill="1" applyBorder="1" applyAlignment="1"/>
    <xf numFmtId="2" fontId="0" fillId="0" borderId="0" xfId="0" applyNumberFormat="1"/>
    <xf numFmtId="1" fontId="0" fillId="0" borderId="0" xfId="0" applyNumberFormat="1" applyFill="1" applyBorder="1" applyAlignment="1"/>
    <xf numFmtId="17" fontId="2" fillId="0" borderId="0" xfId="0" applyNumberFormat="1" applyFont="1" applyFill="1" applyBorder="1"/>
    <xf numFmtId="0" fontId="3" fillId="0" borderId="2" xfId="0" applyFont="1" applyFill="1" applyBorder="1" applyAlignment="1">
      <alignment horizontal="centerContinuous"/>
    </xf>
    <xf numFmtId="0" fontId="3" fillId="2" borderId="2" xfId="0" applyFont="1" applyFill="1" applyBorder="1" applyAlignment="1">
      <alignment horizontal="center"/>
    </xf>
    <xf numFmtId="0" fontId="0" fillId="2" borderId="0" xfId="0" applyFill="1" applyBorder="1" applyAlignment="1"/>
    <xf numFmtId="0" fontId="0" fillId="2" borderId="1" xfId="0" applyFill="1" applyBorder="1" applyAlignment="1"/>
    <xf numFmtId="1" fontId="0" fillId="0" borderId="0" xfId="0" applyNumberFormat="1"/>
    <xf numFmtId="0" fontId="4" fillId="0" borderId="0" xfId="0" applyFont="1" applyAlignment="1">
      <alignment horizontal="justify" vertical="center"/>
    </xf>
    <xf numFmtId="0" fontId="0" fillId="2" borderId="0" xfId="0" applyFont="1" applyFill="1" applyBorder="1"/>
    <xf numFmtId="0" fontId="0" fillId="0" borderId="0" xfId="0" applyBorder="1"/>
    <xf numFmtId="0" fontId="3" fillId="2" borderId="3" xfId="0" applyFont="1" applyFill="1" applyBorder="1" applyAlignment="1">
      <alignment horizontal="center"/>
    </xf>
    <xf numFmtId="0" fontId="0" fillId="2" borderId="3" xfId="0" applyFill="1" applyBorder="1" applyAlignment="1"/>
    <xf numFmtId="0" fontId="0" fillId="2" borderId="0" xfId="0" applyFill="1"/>
    <xf numFmtId="2" fontId="0" fillId="0" borderId="0" xfId="0" applyNumberFormat="1" applyFill="1" applyBorder="1" applyAlignment="1"/>
    <xf numFmtId="2" fontId="0" fillId="0" borderId="1" xfId="0" applyNumberFormat="1" applyFill="1" applyBorder="1" applyAlignment="1"/>
    <xf numFmtId="2" fontId="0" fillId="2" borderId="1" xfId="0" applyNumberFormat="1" applyFill="1" applyBorder="1" applyAlignment="1"/>
    <xf numFmtId="166" fontId="0" fillId="2" borderId="0" xfId="0" applyNumberFormat="1" applyFill="1" applyBorder="1" applyAlignment="1"/>
    <xf numFmtId="166" fontId="0" fillId="2" borderId="1" xfId="0" applyNumberFormat="1" applyFill="1" applyBorder="1" applyAlignment="1"/>
    <xf numFmtId="165" fontId="0" fillId="0" borderId="0" xfId="0" applyNumberFormat="1" applyFill="1" applyBorder="1" applyAlignment="1"/>
    <xf numFmtId="165" fontId="0" fillId="0" borderId="1" xfId="0" applyNumberFormat="1" applyFill="1" applyBorder="1" applyAlignment="1"/>
    <xf numFmtId="1" fontId="0" fillId="0" borderId="1" xfId="0" applyNumberFormat="1" applyFill="1" applyBorder="1" applyAlignment="1"/>
    <xf numFmtId="0" fontId="3" fillId="0" borderId="2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1" fontId="0" fillId="0" borderId="0" xfId="0" applyNumberFormat="1" applyFill="1" applyBorder="1" applyAlignment="1">
      <alignment horizontal="left"/>
    </xf>
    <xf numFmtId="2" fontId="0" fillId="0" borderId="0" xfId="0" applyNumberFormat="1" applyFill="1" applyBorder="1" applyAlignment="1">
      <alignment horizontal="left"/>
    </xf>
    <xf numFmtId="2" fontId="0" fillId="2" borderId="0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2" fontId="0" fillId="2" borderId="1" xfId="0" applyNumberFormat="1" applyFill="1" applyBorder="1" applyAlignment="1">
      <alignment horizontal="left"/>
    </xf>
    <xf numFmtId="2" fontId="0" fillId="0" borderId="1" xfId="0" applyNumberForma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167" fontId="0" fillId="2" borderId="0" xfId="0" applyNumberFormat="1" applyFill="1" applyBorder="1" applyAlignment="1"/>
    <xf numFmtId="167" fontId="0" fillId="2" borderId="1" xfId="0" applyNumberFormat="1" applyFill="1" applyBorder="1" applyAlignment="1"/>
    <xf numFmtId="1" fontId="0" fillId="2" borderId="0" xfId="0" applyNumberFormat="1" applyFill="1"/>
    <xf numFmtId="1" fontId="0" fillId="2" borderId="0" xfId="0" applyNumberFormat="1" applyFill="1" applyBorder="1" applyAlignment="1"/>
    <xf numFmtId="4" fontId="0" fillId="0" borderId="0" xfId="0" applyNumberFormat="1"/>
    <xf numFmtId="0" fontId="0" fillId="0" borderId="5" xfId="0" applyFont="1" applyFill="1" applyBorder="1"/>
    <xf numFmtId="0" fontId="0" fillId="0" borderId="4" xfId="0" applyFont="1" applyFill="1" applyBorder="1"/>
    <xf numFmtId="0" fontId="0" fillId="0" borderId="4" xfId="0" applyBorder="1"/>
    <xf numFmtId="0" fontId="0" fillId="0" borderId="6" xfId="0" applyBorder="1"/>
    <xf numFmtId="0" fontId="0" fillId="0" borderId="7" xfId="0" applyFont="1" applyFill="1" applyBorder="1"/>
    <xf numFmtId="4" fontId="0" fillId="0" borderId="0" xfId="0" applyNumberFormat="1" applyBorder="1"/>
    <xf numFmtId="0" fontId="0" fillId="0" borderId="8" xfId="0" applyBorder="1"/>
    <xf numFmtId="0" fontId="0" fillId="0" borderId="9" xfId="0" applyFont="1" applyFill="1" applyBorder="1"/>
    <xf numFmtId="0" fontId="0" fillId="0" borderId="1" xfId="0" applyFont="1" applyFill="1" applyBorder="1"/>
    <xf numFmtId="4" fontId="0" fillId="0" borderId="1" xfId="0" applyNumberFormat="1" applyBorder="1"/>
    <xf numFmtId="0" fontId="0" fillId="0" borderId="1" xfId="0" applyBorder="1"/>
    <xf numFmtId="0" fontId="0" fillId="0" borderId="10" xfId="0" applyBorder="1"/>
    <xf numFmtId="0" fontId="0" fillId="0" borderId="7" xfId="0" applyBorder="1"/>
    <xf numFmtId="0" fontId="0" fillId="0" borderId="9" xfId="0" applyBorder="1"/>
    <xf numFmtId="0" fontId="0" fillId="0" borderId="5" xfId="0" applyBorder="1"/>
    <xf numFmtId="2" fontId="0" fillId="2" borderId="3" xfId="0" applyNumberFormat="1" applyFill="1" applyBorder="1" applyAlignment="1"/>
    <xf numFmtId="0" fontId="7" fillId="0" borderId="0" xfId="0" applyFont="1" applyAlignment="1">
      <alignment horizontal="center" vertical="center" readingOrder="1"/>
    </xf>
    <xf numFmtId="0" fontId="0" fillId="0" borderId="11" xfId="0" applyFont="1" applyFill="1" applyBorder="1"/>
    <xf numFmtId="2" fontId="0" fillId="0" borderId="11" xfId="0" applyNumberFormat="1" applyBorder="1"/>
    <xf numFmtId="1" fontId="0" fillId="0" borderId="11" xfId="0" applyNumberFormat="1" applyBorder="1"/>
    <xf numFmtId="0" fontId="0" fillId="0" borderId="11" xfId="0" applyBorder="1"/>
    <xf numFmtId="166" fontId="0" fillId="0" borderId="0" xfId="0" applyNumberFormat="1"/>
    <xf numFmtId="165" fontId="0" fillId="0" borderId="0" xfId="0" applyNumberFormat="1"/>
    <xf numFmtId="2" fontId="0" fillId="0" borderId="0" xfId="0" applyNumberFormat="1" applyBorder="1"/>
    <xf numFmtId="1" fontId="0" fillId="0" borderId="0" xfId="0" applyNumberFormat="1" applyBorder="1"/>
    <xf numFmtId="1" fontId="0" fillId="2" borderId="0" xfId="0" applyNumberFormat="1" applyFont="1" applyFill="1" applyBorder="1"/>
    <xf numFmtId="1" fontId="0" fillId="0" borderId="0" xfId="0" applyNumberFormat="1" applyFont="1" applyFill="1" applyBorder="1"/>
    <xf numFmtId="0" fontId="0" fillId="0" borderId="12" xfId="0" applyFont="1" applyFill="1" applyBorder="1"/>
    <xf numFmtId="0" fontId="0" fillId="0" borderId="12" xfId="0" applyBorder="1"/>
    <xf numFmtId="166" fontId="0" fillId="0" borderId="12" xfId="0" applyNumberFormat="1" applyBorder="1"/>
    <xf numFmtId="1" fontId="0" fillId="0" borderId="12" xfId="0" applyNumberFormat="1" applyBorder="1"/>
    <xf numFmtId="2" fontId="0" fillId="0" borderId="12" xfId="0" applyNumberFormat="1" applyBorder="1"/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6.xml"/><Relationship Id="rId13" Type="http://schemas.openxmlformats.org/officeDocument/2006/relationships/worksheet" Target="worksheets/sheet5.xml"/><Relationship Id="rId18" Type="http://schemas.openxmlformats.org/officeDocument/2006/relationships/chartsheet" Target="chartsheets/sheet11.xml"/><Relationship Id="rId26" Type="http://schemas.openxmlformats.org/officeDocument/2006/relationships/chartsheet" Target="chartsheets/sheet16.xml"/><Relationship Id="rId39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21" Type="http://schemas.openxmlformats.org/officeDocument/2006/relationships/chartsheet" Target="chartsheets/sheet12.xml"/><Relationship Id="rId34" Type="http://schemas.openxmlformats.org/officeDocument/2006/relationships/chartsheet" Target="chartsheets/sheet22.xml"/><Relationship Id="rId7" Type="http://schemas.openxmlformats.org/officeDocument/2006/relationships/worksheet" Target="worksheets/sheet2.xml"/><Relationship Id="rId12" Type="http://schemas.openxmlformats.org/officeDocument/2006/relationships/chartsheet" Target="chartsheets/sheet8.xml"/><Relationship Id="rId17" Type="http://schemas.openxmlformats.org/officeDocument/2006/relationships/chartsheet" Target="chartsheets/sheet10.xml"/><Relationship Id="rId25" Type="http://schemas.openxmlformats.org/officeDocument/2006/relationships/chartsheet" Target="chartsheets/sheet15.xml"/><Relationship Id="rId33" Type="http://schemas.openxmlformats.org/officeDocument/2006/relationships/chartsheet" Target="chartsheets/sheet21.xml"/><Relationship Id="rId38" Type="http://schemas.openxmlformats.org/officeDocument/2006/relationships/styles" Target="styles.xml"/><Relationship Id="rId2" Type="http://schemas.openxmlformats.org/officeDocument/2006/relationships/chartsheet" Target="chartsheets/sheet1.xml"/><Relationship Id="rId16" Type="http://schemas.openxmlformats.org/officeDocument/2006/relationships/worksheet" Target="worksheets/sheet7.xml"/><Relationship Id="rId20" Type="http://schemas.openxmlformats.org/officeDocument/2006/relationships/worksheet" Target="worksheets/sheet9.xml"/><Relationship Id="rId29" Type="http://schemas.openxmlformats.org/officeDocument/2006/relationships/worksheet" Target="worksheets/sheet1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worksheet" Target="worksheets/sheet4.xml"/><Relationship Id="rId24" Type="http://schemas.openxmlformats.org/officeDocument/2006/relationships/chartsheet" Target="chartsheets/sheet14.xml"/><Relationship Id="rId32" Type="http://schemas.openxmlformats.org/officeDocument/2006/relationships/chartsheet" Target="chartsheets/sheet20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chartsheet" Target="chartsheets/sheet4.xml"/><Relationship Id="rId15" Type="http://schemas.openxmlformats.org/officeDocument/2006/relationships/chartsheet" Target="chartsheets/sheet9.xml"/><Relationship Id="rId23" Type="http://schemas.openxmlformats.org/officeDocument/2006/relationships/chartsheet" Target="chartsheets/sheet13.xml"/><Relationship Id="rId28" Type="http://schemas.openxmlformats.org/officeDocument/2006/relationships/worksheet" Target="worksheets/sheet11.xml"/><Relationship Id="rId36" Type="http://schemas.openxmlformats.org/officeDocument/2006/relationships/chartsheet" Target="chartsheets/sheet24.xml"/><Relationship Id="rId10" Type="http://schemas.openxmlformats.org/officeDocument/2006/relationships/chartsheet" Target="chartsheets/sheet7.xml"/><Relationship Id="rId19" Type="http://schemas.openxmlformats.org/officeDocument/2006/relationships/worksheet" Target="worksheets/sheet8.xml"/><Relationship Id="rId31" Type="http://schemas.openxmlformats.org/officeDocument/2006/relationships/chartsheet" Target="chartsheets/sheet19.xml"/><Relationship Id="rId4" Type="http://schemas.openxmlformats.org/officeDocument/2006/relationships/chartsheet" Target="chartsheets/sheet3.xml"/><Relationship Id="rId9" Type="http://schemas.openxmlformats.org/officeDocument/2006/relationships/worksheet" Target="worksheets/sheet3.xml"/><Relationship Id="rId14" Type="http://schemas.openxmlformats.org/officeDocument/2006/relationships/worksheet" Target="worksheets/sheet6.xml"/><Relationship Id="rId22" Type="http://schemas.openxmlformats.org/officeDocument/2006/relationships/worksheet" Target="worksheets/sheet10.xml"/><Relationship Id="rId27" Type="http://schemas.openxmlformats.org/officeDocument/2006/relationships/chartsheet" Target="chartsheets/sheet17.xml"/><Relationship Id="rId30" Type="http://schemas.openxmlformats.org/officeDocument/2006/relationships/chartsheet" Target="chartsheets/sheet18.xml"/><Relationship Id="rId35" Type="http://schemas.openxmlformats.org/officeDocument/2006/relationships/chartsheet" Target="chartsheets/sheet2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'PR040601'!$C$1</c:f>
              <c:strCache>
                <c:ptCount val="1"/>
                <c:pt idx="0">
                  <c:v>ZAM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'PR040601'!$A$2:$A$145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'PR040601'!$C$2:$C$145</c:f>
              <c:numCache>
                <c:formatCode>General</c:formatCode>
                <c:ptCount val="144"/>
                <c:pt idx="0">
                  <c:v>5264</c:v>
                </c:pt>
                <c:pt idx="1">
                  <c:v>5220</c:v>
                </c:pt>
                <c:pt idx="2">
                  <c:v>5203</c:v>
                </c:pt>
                <c:pt idx="3">
                  <c:v>5220</c:v>
                </c:pt>
                <c:pt idx="4">
                  <c:v>5195</c:v>
                </c:pt>
                <c:pt idx="5">
                  <c:v>5151</c:v>
                </c:pt>
                <c:pt idx="6">
                  <c:v>5202</c:v>
                </c:pt>
                <c:pt idx="7">
                  <c:v>5160</c:v>
                </c:pt>
                <c:pt idx="8">
                  <c:v>4974</c:v>
                </c:pt>
                <c:pt idx="9">
                  <c:v>4884</c:v>
                </c:pt>
                <c:pt idx="10">
                  <c:v>4797</c:v>
                </c:pt>
                <c:pt idx="11">
                  <c:v>4859</c:v>
                </c:pt>
                <c:pt idx="12">
                  <c:v>4909</c:v>
                </c:pt>
                <c:pt idx="13">
                  <c:v>4937</c:v>
                </c:pt>
                <c:pt idx="14">
                  <c:v>4951</c:v>
                </c:pt>
                <c:pt idx="15">
                  <c:v>5019</c:v>
                </c:pt>
                <c:pt idx="16">
                  <c:v>5087</c:v>
                </c:pt>
                <c:pt idx="17">
                  <c:v>5155</c:v>
                </c:pt>
                <c:pt idx="18">
                  <c:v>5182</c:v>
                </c:pt>
                <c:pt idx="19">
                  <c:v>5186</c:v>
                </c:pt>
                <c:pt idx="20">
                  <c:v>5093</c:v>
                </c:pt>
                <c:pt idx="21">
                  <c:v>4991</c:v>
                </c:pt>
                <c:pt idx="22">
                  <c:v>4980</c:v>
                </c:pt>
                <c:pt idx="23">
                  <c:v>4967</c:v>
                </c:pt>
                <c:pt idx="24">
                  <c:v>4981</c:v>
                </c:pt>
                <c:pt idx="25">
                  <c:v>4995</c:v>
                </c:pt>
                <c:pt idx="26">
                  <c:v>5081</c:v>
                </c:pt>
                <c:pt idx="27">
                  <c:v>5186</c:v>
                </c:pt>
                <c:pt idx="28">
                  <c:v>5300</c:v>
                </c:pt>
                <c:pt idx="29">
                  <c:v>5350</c:v>
                </c:pt>
                <c:pt idx="30">
                  <c:v>5429</c:v>
                </c:pt>
                <c:pt idx="31">
                  <c:v>5435</c:v>
                </c:pt>
                <c:pt idx="32">
                  <c:v>5424</c:v>
                </c:pt>
                <c:pt idx="33">
                  <c:v>5359</c:v>
                </c:pt>
                <c:pt idx="34">
                  <c:v>5294</c:v>
                </c:pt>
                <c:pt idx="35">
                  <c:v>5267</c:v>
                </c:pt>
                <c:pt idx="36">
                  <c:v>5211</c:v>
                </c:pt>
                <c:pt idx="37">
                  <c:v>5196</c:v>
                </c:pt>
                <c:pt idx="38">
                  <c:v>5193</c:v>
                </c:pt>
                <c:pt idx="39">
                  <c:v>5107</c:v>
                </c:pt>
                <c:pt idx="40">
                  <c:v>5112</c:v>
                </c:pt>
                <c:pt idx="41">
                  <c:v>5113</c:v>
                </c:pt>
                <c:pt idx="42">
                  <c:v>4998</c:v>
                </c:pt>
                <c:pt idx="43">
                  <c:v>4995</c:v>
                </c:pt>
                <c:pt idx="44">
                  <c:v>4914</c:v>
                </c:pt>
                <c:pt idx="45">
                  <c:v>4980</c:v>
                </c:pt>
                <c:pt idx="46">
                  <c:v>4894</c:v>
                </c:pt>
                <c:pt idx="47">
                  <c:v>4854</c:v>
                </c:pt>
                <c:pt idx="48">
                  <c:v>4709</c:v>
                </c:pt>
                <c:pt idx="49">
                  <c:v>4656</c:v>
                </c:pt>
                <c:pt idx="50">
                  <c:v>4685</c:v>
                </c:pt>
                <c:pt idx="51">
                  <c:v>4687</c:v>
                </c:pt>
                <c:pt idx="52">
                  <c:v>4692</c:v>
                </c:pt>
                <c:pt idx="53">
                  <c:v>4705</c:v>
                </c:pt>
                <c:pt idx="54">
                  <c:v>4677</c:v>
                </c:pt>
                <c:pt idx="55">
                  <c:v>4661</c:v>
                </c:pt>
                <c:pt idx="56">
                  <c:v>4616</c:v>
                </c:pt>
                <c:pt idx="57">
                  <c:v>4551</c:v>
                </c:pt>
                <c:pt idx="58">
                  <c:v>4485</c:v>
                </c:pt>
                <c:pt idx="59">
                  <c:v>4165</c:v>
                </c:pt>
                <c:pt idx="60">
                  <c:v>3864</c:v>
                </c:pt>
                <c:pt idx="61">
                  <c:v>3871</c:v>
                </c:pt>
                <c:pt idx="62">
                  <c:v>3936</c:v>
                </c:pt>
                <c:pt idx="63">
                  <c:v>4063</c:v>
                </c:pt>
                <c:pt idx="64">
                  <c:v>4104</c:v>
                </c:pt>
                <c:pt idx="65">
                  <c:v>4103</c:v>
                </c:pt>
                <c:pt idx="66">
                  <c:v>4117</c:v>
                </c:pt>
                <c:pt idx="67">
                  <c:v>4088</c:v>
                </c:pt>
                <c:pt idx="68">
                  <c:v>3997</c:v>
                </c:pt>
                <c:pt idx="69">
                  <c:v>3915</c:v>
                </c:pt>
                <c:pt idx="70">
                  <c:v>3871</c:v>
                </c:pt>
                <c:pt idx="71">
                  <c:v>3824</c:v>
                </c:pt>
                <c:pt idx="72">
                  <c:v>3804</c:v>
                </c:pt>
                <c:pt idx="73">
                  <c:v>3809</c:v>
                </c:pt>
                <c:pt idx="74">
                  <c:v>3827</c:v>
                </c:pt>
                <c:pt idx="75">
                  <c:v>3848</c:v>
                </c:pt>
                <c:pt idx="76">
                  <c:v>3873</c:v>
                </c:pt>
                <c:pt idx="77">
                  <c:v>3896</c:v>
                </c:pt>
                <c:pt idx="78">
                  <c:v>3926</c:v>
                </c:pt>
                <c:pt idx="79">
                  <c:v>3890</c:v>
                </c:pt>
                <c:pt idx="80">
                  <c:v>3823</c:v>
                </c:pt>
                <c:pt idx="81">
                  <c:v>3802</c:v>
                </c:pt>
                <c:pt idx="82">
                  <c:v>3791</c:v>
                </c:pt>
                <c:pt idx="83">
                  <c:v>3758</c:v>
                </c:pt>
                <c:pt idx="84">
                  <c:v>3774</c:v>
                </c:pt>
                <c:pt idx="85">
                  <c:v>3760</c:v>
                </c:pt>
                <c:pt idx="86">
                  <c:v>3750</c:v>
                </c:pt>
                <c:pt idx="87">
                  <c:v>3787</c:v>
                </c:pt>
                <c:pt idx="88">
                  <c:v>3802</c:v>
                </c:pt>
                <c:pt idx="89">
                  <c:v>3835</c:v>
                </c:pt>
                <c:pt idx="90">
                  <c:v>3811</c:v>
                </c:pt>
                <c:pt idx="91">
                  <c:v>3813</c:v>
                </c:pt>
                <c:pt idx="92">
                  <c:v>3700</c:v>
                </c:pt>
                <c:pt idx="93">
                  <c:v>3742</c:v>
                </c:pt>
                <c:pt idx="94">
                  <c:v>3776</c:v>
                </c:pt>
                <c:pt idx="95">
                  <c:v>3754</c:v>
                </c:pt>
                <c:pt idx="96">
                  <c:v>3493</c:v>
                </c:pt>
                <c:pt idx="97">
                  <c:v>3556</c:v>
                </c:pt>
                <c:pt idx="98">
                  <c:v>3588</c:v>
                </c:pt>
                <c:pt idx="99">
                  <c:v>3690</c:v>
                </c:pt>
                <c:pt idx="100">
                  <c:v>3665</c:v>
                </c:pt>
                <c:pt idx="101">
                  <c:v>3681</c:v>
                </c:pt>
                <c:pt idx="102">
                  <c:v>3695</c:v>
                </c:pt>
                <c:pt idx="103">
                  <c:v>3677</c:v>
                </c:pt>
                <c:pt idx="104">
                  <c:v>3556</c:v>
                </c:pt>
                <c:pt idx="105">
                  <c:v>3432</c:v>
                </c:pt>
                <c:pt idx="106">
                  <c:v>3420</c:v>
                </c:pt>
                <c:pt idx="107">
                  <c:v>3400</c:v>
                </c:pt>
                <c:pt idx="108">
                  <c:v>3447</c:v>
                </c:pt>
                <c:pt idx="109">
                  <c:v>3423</c:v>
                </c:pt>
                <c:pt idx="110">
                  <c:v>3378</c:v>
                </c:pt>
                <c:pt idx="111">
                  <c:v>3433</c:v>
                </c:pt>
                <c:pt idx="112">
                  <c:v>3438</c:v>
                </c:pt>
                <c:pt idx="113">
                  <c:v>3416</c:v>
                </c:pt>
                <c:pt idx="114">
                  <c:v>3355</c:v>
                </c:pt>
                <c:pt idx="115">
                  <c:v>3362</c:v>
                </c:pt>
                <c:pt idx="116">
                  <c:v>3267</c:v>
                </c:pt>
                <c:pt idx="117">
                  <c:v>3508</c:v>
                </c:pt>
                <c:pt idx="118">
                  <c:v>3488</c:v>
                </c:pt>
                <c:pt idx="119">
                  <c:v>3473</c:v>
                </c:pt>
                <c:pt idx="120">
                  <c:v>3278</c:v>
                </c:pt>
                <c:pt idx="121">
                  <c:v>3280</c:v>
                </c:pt>
                <c:pt idx="122">
                  <c:v>3308</c:v>
                </c:pt>
                <c:pt idx="123">
                  <c:v>3326</c:v>
                </c:pt>
                <c:pt idx="124">
                  <c:v>3329</c:v>
                </c:pt>
                <c:pt idx="125">
                  <c:v>3324</c:v>
                </c:pt>
                <c:pt idx="126">
                  <c:v>3324</c:v>
                </c:pt>
                <c:pt idx="127">
                  <c:v>3299</c:v>
                </c:pt>
                <c:pt idx="128">
                  <c:v>3262</c:v>
                </c:pt>
                <c:pt idx="129">
                  <c:v>3233</c:v>
                </c:pt>
                <c:pt idx="130">
                  <c:v>3193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380672"/>
        <c:axId val="144382208"/>
      </c:lineChart>
      <c:catAx>
        <c:axId val="14438067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k-SK"/>
          </a:p>
        </c:txPr>
        <c:crossAx val="144382208"/>
        <c:crosses val="autoZero"/>
        <c:auto val="1"/>
        <c:lblAlgn val="ctr"/>
        <c:lblOffset val="100"/>
        <c:tickLblSkip val="6"/>
        <c:noMultiLvlLbl val="0"/>
      </c:catAx>
      <c:valAx>
        <c:axId val="1443822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43806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'PR040601'!$D$1</c:f>
              <c:strCache>
                <c:ptCount val="1"/>
                <c:pt idx="0">
                  <c:v>HOD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'PR040601'!$A$2:$A$145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'PR040601'!$D$2:$D$145</c:f>
              <c:numCache>
                <c:formatCode>General</c:formatCode>
                <c:ptCount val="144"/>
                <c:pt idx="0">
                  <c:v>712683</c:v>
                </c:pt>
                <c:pt idx="1">
                  <c:v>735899</c:v>
                </c:pt>
                <c:pt idx="2">
                  <c:v>807833</c:v>
                </c:pt>
                <c:pt idx="3">
                  <c:v>689599</c:v>
                </c:pt>
                <c:pt idx="4">
                  <c:v>788010</c:v>
                </c:pt>
                <c:pt idx="5">
                  <c:v>775691</c:v>
                </c:pt>
                <c:pt idx="6">
                  <c:v>706838</c:v>
                </c:pt>
                <c:pt idx="7">
                  <c:v>719204</c:v>
                </c:pt>
                <c:pt idx="8">
                  <c:v>665589</c:v>
                </c:pt>
                <c:pt idx="9">
                  <c:v>716123</c:v>
                </c:pt>
                <c:pt idx="10">
                  <c:v>688524</c:v>
                </c:pt>
                <c:pt idx="11">
                  <c:v>617748</c:v>
                </c:pt>
                <c:pt idx="12">
                  <c:v>721294</c:v>
                </c:pt>
                <c:pt idx="13">
                  <c:v>655840</c:v>
                </c:pt>
                <c:pt idx="14">
                  <c:v>743574</c:v>
                </c:pt>
                <c:pt idx="15">
                  <c:v>687624</c:v>
                </c:pt>
                <c:pt idx="16">
                  <c:v>768924</c:v>
                </c:pt>
                <c:pt idx="17">
                  <c:v>749789</c:v>
                </c:pt>
                <c:pt idx="18">
                  <c:v>718450</c:v>
                </c:pt>
                <c:pt idx="19">
                  <c:v>729967</c:v>
                </c:pt>
                <c:pt idx="20">
                  <c:v>700125</c:v>
                </c:pt>
                <c:pt idx="21">
                  <c:v>767155</c:v>
                </c:pt>
                <c:pt idx="22">
                  <c:v>714996</c:v>
                </c:pt>
                <c:pt idx="23">
                  <c:v>628152</c:v>
                </c:pt>
                <c:pt idx="24">
                  <c:v>758792</c:v>
                </c:pt>
                <c:pt idx="25">
                  <c:v>700120</c:v>
                </c:pt>
                <c:pt idx="26">
                  <c:v>741789</c:v>
                </c:pt>
                <c:pt idx="27">
                  <c:v>773199</c:v>
                </c:pt>
                <c:pt idx="28">
                  <c:v>803651</c:v>
                </c:pt>
                <c:pt idx="29">
                  <c:v>738413</c:v>
                </c:pt>
                <c:pt idx="30">
                  <c:v>773705</c:v>
                </c:pt>
                <c:pt idx="31">
                  <c:v>733491</c:v>
                </c:pt>
                <c:pt idx="32">
                  <c:v>752882</c:v>
                </c:pt>
                <c:pt idx="33">
                  <c:v>785218</c:v>
                </c:pt>
                <c:pt idx="34">
                  <c:v>713911</c:v>
                </c:pt>
                <c:pt idx="35">
                  <c:v>678211</c:v>
                </c:pt>
                <c:pt idx="36">
                  <c:v>787599</c:v>
                </c:pt>
                <c:pt idx="37">
                  <c:v>714212</c:v>
                </c:pt>
                <c:pt idx="38">
                  <c:v>743176</c:v>
                </c:pt>
                <c:pt idx="39">
                  <c:v>758444</c:v>
                </c:pt>
                <c:pt idx="40">
                  <c:v>765371</c:v>
                </c:pt>
                <c:pt idx="41">
                  <c:v>754230</c:v>
                </c:pt>
                <c:pt idx="42">
                  <c:v>746947</c:v>
                </c:pt>
                <c:pt idx="43">
                  <c:v>677125</c:v>
                </c:pt>
                <c:pt idx="44">
                  <c:v>702966</c:v>
                </c:pt>
                <c:pt idx="45">
                  <c:v>753828</c:v>
                </c:pt>
                <c:pt idx="46">
                  <c:v>676045</c:v>
                </c:pt>
                <c:pt idx="47">
                  <c:v>680362</c:v>
                </c:pt>
                <c:pt idx="48">
                  <c:v>703309</c:v>
                </c:pt>
                <c:pt idx="49">
                  <c:v>661651</c:v>
                </c:pt>
                <c:pt idx="50">
                  <c:v>742675</c:v>
                </c:pt>
                <c:pt idx="51">
                  <c:v>712248</c:v>
                </c:pt>
                <c:pt idx="52">
                  <c:v>708422</c:v>
                </c:pt>
                <c:pt idx="53">
                  <c:v>718164</c:v>
                </c:pt>
                <c:pt idx="54">
                  <c:v>670455</c:v>
                </c:pt>
                <c:pt idx="55">
                  <c:v>659220</c:v>
                </c:pt>
                <c:pt idx="56">
                  <c:v>669124</c:v>
                </c:pt>
                <c:pt idx="57">
                  <c:v>655204</c:v>
                </c:pt>
                <c:pt idx="58">
                  <c:v>638657</c:v>
                </c:pt>
                <c:pt idx="59">
                  <c:v>598331</c:v>
                </c:pt>
                <c:pt idx="60">
                  <c:v>571129</c:v>
                </c:pt>
                <c:pt idx="61">
                  <c:v>553633</c:v>
                </c:pt>
                <c:pt idx="62">
                  <c:v>606682</c:v>
                </c:pt>
                <c:pt idx="63">
                  <c:v>625041</c:v>
                </c:pt>
                <c:pt idx="64">
                  <c:v>631180</c:v>
                </c:pt>
                <c:pt idx="65">
                  <c:v>624826</c:v>
                </c:pt>
                <c:pt idx="66">
                  <c:v>599117</c:v>
                </c:pt>
                <c:pt idx="67">
                  <c:v>592884</c:v>
                </c:pt>
                <c:pt idx="68">
                  <c:v>577428</c:v>
                </c:pt>
                <c:pt idx="69">
                  <c:v>589537</c:v>
                </c:pt>
                <c:pt idx="70">
                  <c:v>574204</c:v>
                </c:pt>
                <c:pt idx="71">
                  <c:v>536506</c:v>
                </c:pt>
                <c:pt idx="72">
                  <c:v>587931</c:v>
                </c:pt>
                <c:pt idx="73">
                  <c:v>538954</c:v>
                </c:pt>
                <c:pt idx="74">
                  <c:v>605285</c:v>
                </c:pt>
                <c:pt idx="75">
                  <c:v>546132</c:v>
                </c:pt>
                <c:pt idx="76">
                  <c:v>596775</c:v>
                </c:pt>
                <c:pt idx="77">
                  <c:v>580640</c:v>
                </c:pt>
                <c:pt idx="78">
                  <c:v>549657</c:v>
                </c:pt>
                <c:pt idx="79">
                  <c:v>564177</c:v>
                </c:pt>
                <c:pt idx="80">
                  <c:v>536127</c:v>
                </c:pt>
                <c:pt idx="81">
                  <c:v>586988</c:v>
                </c:pt>
                <c:pt idx="82">
                  <c:v>554497</c:v>
                </c:pt>
                <c:pt idx="83">
                  <c:v>499075</c:v>
                </c:pt>
                <c:pt idx="84">
                  <c:v>588419</c:v>
                </c:pt>
                <c:pt idx="85">
                  <c:v>515990</c:v>
                </c:pt>
                <c:pt idx="86">
                  <c:v>572438</c:v>
                </c:pt>
                <c:pt idx="87">
                  <c:v>558498</c:v>
                </c:pt>
                <c:pt idx="88">
                  <c:v>594947</c:v>
                </c:pt>
                <c:pt idx="89">
                  <c:v>570672</c:v>
                </c:pt>
                <c:pt idx="90">
                  <c:v>550101</c:v>
                </c:pt>
                <c:pt idx="91">
                  <c:v>550758</c:v>
                </c:pt>
                <c:pt idx="92">
                  <c:v>515841</c:v>
                </c:pt>
                <c:pt idx="93">
                  <c:v>576499</c:v>
                </c:pt>
                <c:pt idx="94">
                  <c:v>554785</c:v>
                </c:pt>
                <c:pt idx="95">
                  <c:v>497525</c:v>
                </c:pt>
                <c:pt idx="96">
                  <c:v>529035</c:v>
                </c:pt>
                <c:pt idx="97">
                  <c:v>510045</c:v>
                </c:pt>
                <c:pt idx="98">
                  <c:v>510417</c:v>
                </c:pt>
                <c:pt idx="99">
                  <c:v>546001</c:v>
                </c:pt>
                <c:pt idx="100">
                  <c:v>544052</c:v>
                </c:pt>
                <c:pt idx="101">
                  <c:v>528854</c:v>
                </c:pt>
                <c:pt idx="102">
                  <c:v>547737</c:v>
                </c:pt>
                <c:pt idx="103">
                  <c:v>496142</c:v>
                </c:pt>
                <c:pt idx="104">
                  <c:v>513622</c:v>
                </c:pt>
                <c:pt idx="105">
                  <c:v>521590</c:v>
                </c:pt>
                <c:pt idx="106">
                  <c:v>472049</c:v>
                </c:pt>
                <c:pt idx="107">
                  <c:v>461027</c:v>
                </c:pt>
                <c:pt idx="108">
                  <c:v>492683</c:v>
                </c:pt>
                <c:pt idx="109">
                  <c:v>460191</c:v>
                </c:pt>
                <c:pt idx="110">
                  <c:v>497943</c:v>
                </c:pt>
                <c:pt idx="111">
                  <c:v>499888</c:v>
                </c:pt>
                <c:pt idx="112">
                  <c:v>495530</c:v>
                </c:pt>
                <c:pt idx="113">
                  <c:v>507821</c:v>
                </c:pt>
                <c:pt idx="114">
                  <c:v>483753</c:v>
                </c:pt>
                <c:pt idx="115">
                  <c:v>450469</c:v>
                </c:pt>
                <c:pt idx="116">
                  <c:v>471031</c:v>
                </c:pt>
                <c:pt idx="117">
                  <c:v>525468</c:v>
                </c:pt>
                <c:pt idx="118">
                  <c:v>499770</c:v>
                </c:pt>
                <c:pt idx="119">
                  <c:v>485943</c:v>
                </c:pt>
                <c:pt idx="120">
                  <c:v>465732</c:v>
                </c:pt>
                <c:pt idx="121">
                  <c:v>451625</c:v>
                </c:pt>
                <c:pt idx="122">
                  <c:v>511838</c:v>
                </c:pt>
                <c:pt idx="123">
                  <c:v>482872</c:v>
                </c:pt>
                <c:pt idx="124">
                  <c:v>489541</c:v>
                </c:pt>
                <c:pt idx="125">
                  <c:v>494059</c:v>
                </c:pt>
                <c:pt idx="126">
                  <c:v>465516</c:v>
                </c:pt>
                <c:pt idx="127">
                  <c:v>464709</c:v>
                </c:pt>
                <c:pt idx="128">
                  <c:v>479906</c:v>
                </c:pt>
                <c:pt idx="129">
                  <c:v>473604</c:v>
                </c:pt>
                <c:pt idx="130">
                  <c:v>465068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468608"/>
        <c:axId val="144470400"/>
      </c:lineChart>
      <c:catAx>
        <c:axId val="14446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k-SK"/>
          </a:p>
        </c:txPr>
        <c:crossAx val="144470400"/>
        <c:crosses val="autoZero"/>
        <c:auto val="1"/>
        <c:lblAlgn val="ctr"/>
        <c:lblOffset val="100"/>
        <c:tickLblSkip val="6"/>
        <c:noMultiLvlLbl val="0"/>
      </c:catAx>
      <c:valAx>
        <c:axId val="1444704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44686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'PR040601'!$E$1</c:f>
              <c:strCache>
                <c:ptCount val="1"/>
                <c:pt idx="0">
                  <c:v>TRZBYe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'PR040601'!$A$2:$A$145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'PR040601'!$E$2:$E$145</c:f>
              <c:numCache>
                <c:formatCode>General</c:formatCode>
                <c:ptCount val="144"/>
                <c:pt idx="0">
                  <c:v>1326801.4671712143</c:v>
                </c:pt>
                <c:pt idx="1">
                  <c:v>1349908.0860386377</c:v>
                </c:pt>
                <c:pt idx="2">
                  <c:v>1441822.1469826726</c:v>
                </c:pt>
                <c:pt idx="3">
                  <c:v>1346024.0987851026</c:v>
                </c:pt>
                <c:pt idx="4">
                  <c:v>1559448.6822014207</c:v>
                </c:pt>
                <c:pt idx="5">
                  <c:v>1512004.71353648</c:v>
                </c:pt>
                <c:pt idx="6">
                  <c:v>1425258.2486888401</c:v>
                </c:pt>
                <c:pt idx="7">
                  <c:v>1499170.5171612559</c:v>
                </c:pt>
                <c:pt idx="8">
                  <c:v>1385293.5338246033</c:v>
                </c:pt>
                <c:pt idx="9">
                  <c:v>1469969.6607581491</c:v>
                </c:pt>
                <c:pt idx="10">
                  <c:v>1398334.8602536016</c:v>
                </c:pt>
                <c:pt idx="11">
                  <c:v>1381491.1040297416</c:v>
                </c:pt>
                <c:pt idx="12">
                  <c:v>1428454.6571068179</c:v>
                </c:pt>
                <c:pt idx="13">
                  <c:v>1384406.5591183694</c:v>
                </c:pt>
                <c:pt idx="14">
                  <c:v>1464653.2895173603</c:v>
                </c:pt>
                <c:pt idx="15">
                  <c:v>1479445.4623912899</c:v>
                </c:pt>
                <c:pt idx="16">
                  <c:v>1646682.1682267808</c:v>
                </c:pt>
                <c:pt idx="17">
                  <c:v>1570359.0586204606</c:v>
                </c:pt>
                <c:pt idx="18">
                  <c:v>1630167.8284538272</c:v>
                </c:pt>
                <c:pt idx="19">
                  <c:v>1674376.8173670582</c:v>
                </c:pt>
                <c:pt idx="20">
                  <c:v>1506849.2332204739</c:v>
                </c:pt>
                <c:pt idx="21">
                  <c:v>1741849.9634866891</c:v>
                </c:pt>
                <c:pt idx="22">
                  <c:v>1563478.092013543</c:v>
                </c:pt>
                <c:pt idx="23">
                  <c:v>1485448.2506804753</c:v>
                </c:pt>
                <c:pt idx="24">
                  <c:v>1633925.0813251012</c:v>
                </c:pt>
                <c:pt idx="25">
                  <c:v>1577768.9039367987</c:v>
                </c:pt>
                <c:pt idx="26">
                  <c:v>1741347.5071366925</c:v>
                </c:pt>
                <c:pt idx="27">
                  <c:v>1711034.8868087365</c:v>
                </c:pt>
                <c:pt idx="28">
                  <c:v>1863731.7931354975</c:v>
                </c:pt>
                <c:pt idx="29">
                  <c:v>1761461.5282480249</c:v>
                </c:pt>
                <c:pt idx="30">
                  <c:v>1869787.4593374494</c:v>
                </c:pt>
                <c:pt idx="31">
                  <c:v>1779609.871871473</c:v>
                </c:pt>
                <c:pt idx="32">
                  <c:v>1685888.8003717719</c:v>
                </c:pt>
                <c:pt idx="33">
                  <c:v>1760431.3217818495</c:v>
                </c:pt>
                <c:pt idx="34">
                  <c:v>1614515.1364270065</c:v>
                </c:pt>
                <c:pt idx="35">
                  <c:v>1591624.5103896966</c:v>
                </c:pt>
                <c:pt idx="36">
                  <c:v>1720802.6953462125</c:v>
                </c:pt>
                <c:pt idx="37">
                  <c:v>1591556.1973046537</c:v>
                </c:pt>
                <c:pt idx="38">
                  <c:v>1709947.3876385845</c:v>
                </c:pt>
                <c:pt idx="39">
                  <c:v>1884862.7763393745</c:v>
                </c:pt>
                <c:pt idx="40">
                  <c:v>1830739.4941246763</c:v>
                </c:pt>
                <c:pt idx="41">
                  <c:v>1795652.625638983</c:v>
                </c:pt>
                <c:pt idx="42">
                  <c:v>1873124.941910642</c:v>
                </c:pt>
                <c:pt idx="43">
                  <c:v>1868228.3741618535</c:v>
                </c:pt>
                <c:pt idx="44">
                  <c:v>1873571.167762066</c:v>
                </c:pt>
                <c:pt idx="45">
                  <c:v>1846555.2678749252</c:v>
                </c:pt>
                <c:pt idx="46">
                  <c:v>1794192.6906990639</c:v>
                </c:pt>
                <c:pt idx="47">
                  <c:v>1888584.8104627233</c:v>
                </c:pt>
                <c:pt idx="48">
                  <c:v>1524455.453760871</c:v>
                </c:pt>
                <c:pt idx="49">
                  <c:v>1415670.0524463917</c:v>
                </c:pt>
                <c:pt idx="50">
                  <c:v>1615174.0357166566</c:v>
                </c:pt>
                <c:pt idx="51">
                  <c:v>1636896.7337183827</c:v>
                </c:pt>
                <c:pt idx="52">
                  <c:v>1619846.9428400716</c:v>
                </c:pt>
                <c:pt idx="53">
                  <c:v>1742495.6184027086</c:v>
                </c:pt>
                <c:pt idx="54">
                  <c:v>1729693.3877713601</c:v>
                </c:pt>
                <c:pt idx="55">
                  <c:v>1680895.2731859523</c:v>
                </c:pt>
                <c:pt idx="56">
                  <c:v>1562548.1311823672</c:v>
                </c:pt>
                <c:pt idx="57">
                  <c:v>1596795.425877979</c:v>
                </c:pt>
                <c:pt idx="58">
                  <c:v>1556718.3164044346</c:v>
                </c:pt>
                <c:pt idx="59">
                  <c:v>1548828.0886941513</c:v>
                </c:pt>
                <c:pt idx="60">
                  <c:v>1467723.0299409148</c:v>
                </c:pt>
                <c:pt idx="61">
                  <c:v>1375664.6086436964</c:v>
                </c:pt>
                <c:pt idx="62">
                  <c:v>1654808.2055367455</c:v>
                </c:pt>
                <c:pt idx="63">
                  <c:v>1575672.110469362</c:v>
                </c:pt>
                <c:pt idx="64">
                  <c:v>1697765.4849631547</c:v>
                </c:pt>
                <c:pt idx="65">
                  <c:v>1704662.9821416715</c:v>
                </c:pt>
                <c:pt idx="66">
                  <c:v>1637579.8977627298</c:v>
                </c:pt>
                <c:pt idx="67">
                  <c:v>1685998.9709885148</c:v>
                </c:pt>
                <c:pt idx="68">
                  <c:v>1633977.9924317864</c:v>
                </c:pt>
                <c:pt idx="69">
                  <c:v>1591616.7762065988</c:v>
                </c:pt>
                <c:pt idx="70">
                  <c:v>1613879.3732988115</c:v>
                </c:pt>
                <c:pt idx="71">
                  <c:v>1557860.9174799176</c:v>
                </c:pt>
                <c:pt idx="72">
                  <c:v>1542110.1706167429</c:v>
                </c:pt>
                <c:pt idx="73">
                  <c:v>1441947.7527716921</c:v>
                </c:pt>
                <c:pt idx="74">
                  <c:v>1690088.9928965012</c:v>
                </c:pt>
                <c:pt idx="75">
                  <c:v>1475814.9107083583</c:v>
                </c:pt>
                <c:pt idx="76">
                  <c:v>1792263.3605523468</c:v>
                </c:pt>
                <c:pt idx="77">
                  <c:v>1693055.1350992497</c:v>
                </c:pt>
                <c:pt idx="78">
                  <c:v>1700607.1167762065</c:v>
                </c:pt>
                <c:pt idx="79">
                  <c:v>1720283.7084246166</c:v>
                </c:pt>
                <c:pt idx="80">
                  <c:v>1555636.3274248156</c:v>
                </c:pt>
                <c:pt idx="81">
                  <c:v>1638029.4430060412</c:v>
                </c:pt>
                <c:pt idx="82">
                  <c:v>1606678.8820288123</c:v>
                </c:pt>
                <c:pt idx="83">
                  <c:v>1491364.0045143729</c:v>
                </c:pt>
                <c:pt idx="84">
                  <c:v>1587683.2304321846</c:v>
                </c:pt>
                <c:pt idx="85">
                  <c:v>1636099.0174600012</c:v>
                </c:pt>
                <c:pt idx="86">
                  <c:v>1768958.4412135696</c:v>
                </c:pt>
                <c:pt idx="87">
                  <c:v>1692116.3778795723</c:v>
                </c:pt>
                <c:pt idx="88">
                  <c:v>1890192.3587598752</c:v>
                </c:pt>
                <c:pt idx="89">
                  <c:v>1917321.781849565</c:v>
                </c:pt>
                <c:pt idx="90">
                  <c:v>1902470.1254730134</c:v>
                </c:pt>
                <c:pt idx="91">
                  <c:v>1836597.9552545974</c:v>
                </c:pt>
                <c:pt idx="92">
                  <c:v>1706548.2307641238</c:v>
                </c:pt>
                <c:pt idx="93">
                  <c:v>1926467.0384385579</c:v>
                </c:pt>
                <c:pt idx="94">
                  <c:v>1922143.4309234547</c:v>
                </c:pt>
                <c:pt idx="95">
                  <c:v>1672365.9629555864</c:v>
                </c:pt>
                <c:pt idx="96">
                  <c:v>1796450.5410608775</c:v>
                </c:pt>
                <c:pt idx="97">
                  <c:v>1750180.7408882692</c:v>
                </c:pt>
                <c:pt idx="98">
                  <c:v>1855916.6500697071</c:v>
                </c:pt>
                <c:pt idx="99">
                  <c:v>1805670.7495186881</c:v>
                </c:pt>
                <c:pt idx="100">
                  <c:v>1922046.9693952068</c:v>
                </c:pt>
                <c:pt idx="101">
                  <c:v>1809018.7545641637</c:v>
                </c:pt>
                <c:pt idx="102">
                  <c:v>1865548.3303458805</c:v>
                </c:pt>
                <c:pt idx="103">
                  <c:v>1793113.6227843058</c:v>
                </c:pt>
                <c:pt idx="104">
                  <c:v>1757157.870278165</c:v>
                </c:pt>
                <c:pt idx="105">
                  <c:v>1626281.6835955651</c:v>
                </c:pt>
                <c:pt idx="106">
                  <c:v>1544456.0512514107</c:v>
                </c:pt>
                <c:pt idx="107">
                  <c:v>1533859.7224988381</c:v>
                </c:pt>
                <c:pt idx="108">
                  <c:v>1436229.5027550953</c:v>
                </c:pt>
                <c:pt idx="109">
                  <c:v>1312458.1756622186</c:v>
                </c:pt>
                <c:pt idx="110">
                  <c:v>1519642.0035849432</c:v>
                </c:pt>
                <c:pt idx="111">
                  <c:v>1357285.2021509658</c:v>
                </c:pt>
                <c:pt idx="112">
                  <c:v>1468535.3515236008</c:v>
                </c:pt>
                <c:pt idx="113">
                  <c:v>1399203.2795591848</c:v>
                </c:pt>
                <c:pt idx="114">
                  <c:v>1332273.8830246299</c:v>
                </c:pt>
                <c:pt idx="115">
                  <c:v>1344029.6089756356</c:v>
                </c:pt>
                <c:pt idx="116">
                  <c:v>1301398.8913231096</c:v>
                </c:pt>
                <c:pt idx="117">
                  <c:v>1339921.3304122684</c:v>
                </c:pt>
                <c:pt idx="118">
                  <c:v>1385474.2415189536</c:v>
                </c:pt>
                <c:pt idx="119">
                  <c:v>1368963.0551682932</c:v>
                </c:pt>
                <c:pt idx="120">
                  <c:v>1311608.2785633672</c:v>
                </c:pt>
                <c:pt idx="121">
                  <c:v>1341931.7864967138</c:v>
                </c:pt>
                <c:pt idx="122">
                  <c:v>1637078.2712607051</c:v>
                </c:pt>
                <c:pt idx="123">
                  <c:v>1391952.0347872269</c:v>
                </c:pt>
                <c:pt idx="124">
                  <c:v>1596784.3391090753</c:v>
                </c:pt>
                <c:pt idx="125">
                  <c:v>1555001.3941445926</c:v>
                </c:pt>
                <c:pt idx="126">
                  <c:v>1526586.2046073158</c:v>
                </c:pt>
                <c:pt idx="127">
                  <c:v>1533492.597756091</c:v>
                </c:pt>
                <c:pt idx="128">
                  <c:v>1501200.9891787823</c:v>
                </c:pt>
                <c:pt idx="129">
                  <c:v>1522578.8687512446</c:v>
                </c:pt>
                <c:pt idx="130">
                  <c:v>1528816.802761734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496896"/>
        <c:axId val="145686528"/>
      </c:lineChart>
      <c:catAx>
        <c:axId val="14449689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k-SK"/>
          </a:p>
        </c:txPr>
        <c:crossAx val="145686528"/>
        <c:crosses val="autoZero"/>
        <c:auto val="1"/>
        <c:lblAlgn val="ctr"/>
        <c:lblOffset val="100"/>
        <c:tickLblSkip val="6"/>
        <c:noMultiLvlLbl val="0"/>
      </c:catAx>
      <c:valAx>
        <c:axId val="1456865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44968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'PR0406'!$F$1</c:f>
              <c:strCache>
                <c:ptCount val="1"/>
                <c:pt idx="0">
                  <c:v>MZDA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'PR0406'!$A$2:$A$145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'PR0406'!$F$2:$F$145</c:f>
              <c:numCache>
                <c:formatCode>#,##0.00</c:formatCode>
                <c:ptCount val="144"/>
                <c:pt idx="0">
                  <c:v>335.47</c:v>
                </c:pt>
                <c:pt idx="1">
                  <c:v>324.3</c:v>
                </c:pt>
                <c:pt idx="2">
                  <c:v>364.48</c:v>
                </c:pt>
                <c:pt idx="3">
                  <c:v>363.38</c:v>
                </c:pt>
                <c:pt idx="4">
                  <c:v>361.73</c:v>
                </c:pt>
                <c:pt idx="5">
                  <c:v>350.2</c:v>
                </c:pt>
                <c:pt idx="6">
                  <c:v>388.84</c:v>
                </c:pt>
                <c:pt idx="7">
                  <c:v>373.35</c:v>
                </c:pt>
                <c:pt idx="8">
                  <c:v>347.64</c:v>
                </c:pt>
                <c:pt idx="9">
                  <c:v>394.09</c:v>
                </c:pt>
                <c:pt idx="10">
                  <c:v>412.93</c:v>
                </c:pt>
                <c:pt idx="11">
                  <c:v>387.36</c:v>
                </c:pt>
                <c:pt idx="12">
                  <c:v>382.48</c:v>
                </c:pt>
                <c:pt idx="13">
                  <c:v>350.11</c:v>
                </c:pt>
                <c:pt idx="14">
                  <c:v>427.73</c:v>
                </c:pt>
                <c:pt idx="15">
                  <c:v>401.89</c:v>
                </c:pt>
                <c:pt idx="16">
                  <c:v>416.04</c:v>
                </c:pt>
                <c:pt idx="17">
                  <c:v>388.11</c:v>
                </c:pt>
                <c:pt idx="18">
                  <c:v>413.01</c:v>
                </c:pt>
                <c:pt idx="19">
                  <c:v>400.61</c:v>
                </c:pt>
                <c:pt idx="20">
                  <c:v>396.76</c:v>
                </c:pt>
                <c:pt idx="21">
                  <c:v>434.3</c:v>
                </c:pt>
                <c:pt idx="22">
                  <c:v>462.74</c:v>
                </c:pt>
                <c:pt idx="23">
                  <c:v>447.11</c:v>
                </c:pt>
                <c:pt idx="24">
                  <c:v>424.39</c:v>
                </c:pt>
                <c:pt idx="25">
                  <c:v>410.68</c:v>
                </c:pt>
                <c:pt idx="26">
                  <c:v>471.08</c:v>
                </c:pt>
                <c:pt idx="27">
                  <c:v>426.74</c:v>
                </c:pt>
                <c:pt idx="28">
                  <c:v>461.35</c:v>
                </c:pt>
                <c:pt idx="29">
                  <c:v>421.1</c:v>
                </c:pt>
                <c:pt idx="30">
                  <c:v>475.18</c:v>
                </c:pt>
                <c:pt idx="31">
                  <c:v>432.86</c:v>
                </c:pt>
                <c:pt idx="32">
                  <c:v>425.44</c:v>
                </c:pt>
                <c:pt idx="33">
                  <c:v>457.74</c:v>
                </c:pt>
                <c:pt idx="34">
                  <c:v>487.05</c:v>
                </c:pt>
                <c:pt idx="35">
                  <c:v>475.01</c:v>
                </c:pt>
                <c:pt idx="36">
                  <c:v>482.51</c:v>
                </c:pt>
                <c:pt idx="37">
                  <c:v>435.75</c:v>
                </c:pt>
                <c:pt idx="38">
                  <c:v>464.1</c:v>
                </c:pt>
                <c:pt idx="39">
                  <c:v>517.88</c:v>
                </c:pt>
                <c:pt idx="40">
                  <c:v>520.58000000000004</c:v>
                </c:pt>
                <c:pt idx="41">
                  <c:v>503.74</c:v>
                </c:pt>
                <c:pt idx="42">
                  <c:v>526.21</c:v>
                </c:pt>
                <c:pt idx="43">
                  <c:v>483.77</c:v>
                </c:pt>
                <c:pt idx="44">
                  <c:v>489.24</c:v>
                </c:pt>
                <c:pt idx="45">
                  <c:v>508.37</c:v>
                </c:pt>
                <c:pt idx="46">
                  <c:v>537.79999999999995</c:v>
                </c:pt>
                <c:pt idx="47">
                  <c:v>519.07000000000005</c:v>
                </c:pt>
                <c:pt idx="48">
                  <c:v>522.53</c:v>
                </c:pt>
                <c:pt idx="49">
                  <c:v>482.8</c:v>
                </c:pt>
                <c:pt idx="50">
                  <c:v>541.48</c:v>
                </c:pt>
                <c:pt idx="51">
                  <c:v>535.55999999999995</c:v>
                </c:pt>
                <c:pt idx="52">
                  <c:v>514.16</c:v>
                </c:pt>
                <c:pt idx="53">
                  <c:v>531.94000000000005</c:v>
                </c:pt>
                <c:pt idx="54">
                  <c:v>552.54999999999995</c:v>
                </c:pt>
                <c:pt idx="55">
                  <c:v>528.29999999999995</c:v>
                </c:pt>
                <c:pt idx="56">
                  <c:v>531.87</c:v>
                </c:pt>
                <c:pt idx="57">
                  <c:v>554.70000000000005</c:v>
                </c:pt>
                <c:pt idx="58">
                  <c:v>616.13</c:v>
                </c:pt>
                <c:pt idx="59">
                  <c:v>624.6</c:v>
                </c:pt>
                <c:pt idx="60">
                  <c:v>570.48</c:v>
                </c:pt>
                <c:pt idx="61">
                  <c:v>529.80999999999995</c:v>
                </c:pt>
                <c:pt idx="62">
                  <c:v>595.38</c:v>
                </c:pt>
                <c:pt idx="63">
                  <c:v>596.49</c:v>
                </c:pt>
                <c:pt idx="64">
                  <c:v>545.26</c:v>
                </c:pt>
                <c:pt idx="65">
                  <c:v>582.65</c:v>
                </c:pt>
                <c:pt idx="66">
                  <c:v>615.27</c:v>
                </c:pt>
                <c:pt idx="67">
                  <c:v>580.01</c:v>
                </c:pt>
                <c:pt idx="68">
                  <c:v>585.62</c:v>
                </c:pt>
                <c:pt idx="69">
                  <c:v>630.49</c:v>
                </c:pt>
                <c:pt idx="70">
                  <c:v>637.96</c:v>
                </c:pt>
                <c:pt idx="71">
                  <c:v>609.54</c:v>
                </c:pt>
                <c:pt idx="72">
                  <c:v>614.13</c:v>
                </c:pt>
                <c:pt idx="73">
                  <c:v>556.51</c:v>
                </c:pt>
                <c:pt idx="74">
                  <c:v>624.44000000000005</c:v>
                </c:pt>
                <c:pt idx="75">
                  <c:v>631.35</c:v>
                </c:pt>
                <c:pt idx="76">
                  <c:v>623.07000000000005</c:v>
                </c:pt>
                <c:pt idx="77">
                  <c:v>612.45000000000005</c:v>
                </c:pt>
                <c:pt idx="78">
                  <c:v>631.86</c:v>
                </c:pt>
                <c:pt idx="79">
                  <c:v>620.35</c:v>
                </c:pt>
                <c:pt idx="80">
                  <c:v>624.59</c:v>
                </c:pt>
                <c:pt idx="81">
                  <c:v>675.66</c:v>
                </c:pt>
                <c:pt idx="82">
                  <c:v>696.82</c:v>
                </c:pt>
                <c:pt idx="83">
                  <c:v>663.3</c:v>
                </c:pt>
                <c:pt idx="84">
                  <c:v>670.84</c:v>
                </c:pt>
                <c:pt idx="85">
                  <c:v>634.85</c:v>
                </c:pt>
                <c:pt idx="86">
                  <c:v>717.1</c:v>
                </c:pt>
                <c:pt idx="87">
                  <c:v>682.22</c:v>
                </c:pt>
                <c:pt idx="88">
                  <c:v>686.39</c:v>
                </c:pt>
                <c:pt idx="89">
                  <c:v>636.41999999999996</c:v>
                </c:pt>
                <c:pt idx="90">
                  <c:v>677.87</c:v>
                </c:pt>
                <c:pt idx="91">
                  <c:v>665.27</c:v>
                </c:pt>
                <c:pt idx="92">
                  <c:v>633.14</c:v>
                </c:pt>
                <c:pt idx="93">
                  <c:v>690.88</c:v>
                </c:pt>
                <c:pt idx="94">
                  <c:v>737.25</c:v>
                </c:pt>
                <c:pt idx="95">
                  <c:v>696.57</c:v>
                </c:pt>
                <c:pt idx="96">
                  <c:v>706.62</c:v>
                </c:pt>
                <c:pt idx="97">
                  <c:v>664.89</c:v>
                </c:pt>
                <c:pt idx="98">
                  <c:v>844.72</c:v>
                </c:pt>
                <c:pt idx="99">
                  <c:v>724.7</c:v>
                </c:pt>
                <c:pt idx="100">
                  <c:v>734.05</c:v>
                </c:pt>
                <c:pt idx="101">
                  <c:v>705.36</c:v>
                </c:pt>
                <c:pt idx="102">
                  <c:v>746.32</c:v>
                </c:pt>
                <c:pt idx="103">
                  <c:v>719.86</c:v>
                </c:pt>
                <c:pt idx="104">
                  <c:v>721.89</c:v>
                </c:pt>
                <c:pt idx="105">
                  <c:v>746.19</c:v>
                </c:pt>
                <c:pt idx="106">
                  <c:v>778.32</c:v>
                </c:pt>
                <c:pt idx="107">
                  <c:v>806.27</c:v>
                </c:pt>
                <c:pt idx="108">
                  <c:v>743.14</c:v>
                </c:pt>
                <c:pt idx="109">
                  <c:v>667.22</c:v>
                </c:pt>
                <c:pt idx="110">
                  <c:v>786.15</c:v>
                </c:pt>
                <c:pt idx="111">
                  <c:v>748.03</c:v>
                </c:pt>
                <c:pt idx="112">
                  <c:v>750.03</c:v>
                </c:pt>
                <c:pt idx="113">
                  <c:v>772.73</c:v>
                </c:pt>
                <c:pt idx="114">
                  <c:v>784.84</c:v>
                </c:pt>
                <c:pt idx="115">
                  <c:v>743.16</c:v>
                </c:pt>
                <c:pt idx="116">
                  <c:v>762.35</c:v>
                </c:pt>
                <c:pt idx="117">
                  <c:v>710.76</c:v>
                </c:pt>
                <c:pt idx="118">
                  <c:v>812.33</c:v>
                </c:pt>
                <c:pt idx="119">
                  <c:v>745.97</c:v>
                </c:pt>
                <c:pt idx="120">
                  <c:v>745.9</c:v>
                </c:pt>
                <c:pt idx="121">
                  <c:v>697.48</c:v>
                </c:pt>
                <c:pt idx="122">
                  <c:v>861.87</c:v>
                </c:pt>
                <c:pt idx="123">
                  <c:v>770.32</c:v>
                </c:pt>
                <c:pt idx="124">
                  <c:v>781.47</c:v>
                </c:pt>
                <c:pt idx="125">
                  <c:v>790.65</c:v>
                </c:pt>
                <c:pt idx="126">
                  <c:v>778.76</c:v>
                </c:pt>
                <c:pt idx="127">
                  <c:v>761.71</c:v>
                </c:pt>
                <c:pt idx="128">
                  <c:v>759.27</c:v>
                </c:pt>
                <c:pt idx="129">
                  <c:v>753.08</c:v>
                </c:pt>
                <c:pt idx="130">
                  <c:v>880.02</c:v>
                </c:pt>
                <c:pt idx="131">
                  <c:v>790.64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764736"/>
        <c:axId val="145766272"/>
      </c:lineChart>
      <c:catAx>
        <c:axId val="14576473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k-SK"/>
          </a:p>
        </c:txPr>
        <c:crossAx val="145766272"/>
        <c:crosses val="autoZero"/>
        <c:auto val="1"/>
        <c:lblAlgn val="ctr"/>
        <c:lblOffset val="100"/>
        <c:tickLblSkip val="6"/>
        <c:noMultiLvlLbl val="0"/>
      </c:catAx>
      <c:valAx>
        <c:axId val="145766272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457647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'PR0406'!$G$1</c:f>
              <c:strCache>
                <c:ptCount val="1"/>
                <c:pt idx="0">
                  <c:v>Mne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'PR0406'!$A$2:$A$145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'PR0406'!$G$2:$G$145</c:f>
              <c:numCache>
                <c:formatCode>General</c:formatCode>
                <c:ptCount val="144"/>
                <c:pt idx="0">
                  <c:v>1765914.08</c:v>
                </c:pt>
                <c:pt idx="1">
                  <c:v>1692846</c:v>
                </c:pt>
                <c:pt idx="2">
                  <c:v>1896389.4400000002</c:v>
                </c:pt>
                <c:pt idx="3">
                  <c:v>1896843.5999999999</c:v>
                </c:pt>
                <c:pt idx="4">
                  <c:v>1879187.35</c:v>
                </c:pt>
                <c:pt idx="5">
                  <c:v>1803880.2</c:v>
                </c:pt>
                <c:pt idx="6">
                  <c:v>2022745.68</c:v>
                </c:pt>
                <c:pt idx="7">
                  <c:v>1926486.0000000002</c:v>
                </c:pt>
                <c:pt idx="8">
                  <c:v>1729161.3599999999</c:v>
                </c:pt>
                <c:pt idx="9">
                  <c:v>1924735.5599999998</c:v>
                </c:pt>
                <c:pt idx="10">
                  <c:v>1980825.21</c:v>
                </c:pt>
                <c:pt idx="11">
                  <c:v>1882182.24</c:v>
                </c:pt>
                <c:pt idx="12">
                  <c:v>1877594.32</c:v>
                </c:pt>
                <c:pt idx="13">
                  <c:v>1728493.07</c:v>
                </c:pt>
                <c:pt idx="14">
                  <c:v>2117691.23</c:v>
                </c:pt>
                <c:pt idx="15">
                  <c:v>2017085.91</c:v>
                </c:pt>
                <c:pt idx="16">
                  <c:v>2116395.48</c:v>
                </c:pt>
                <c:pt idx="17">
                  <c:v>2000707.05</c:v>
                </c:pt>
                <c:pt idx="18">
                  <c:v>2140217.8199999998</c:v>
                </c:pt>
                <c:pt idx="19">
                  <c:v>2077563.46</c:v>
                </c:pt>
                <c:pt idx="20">
                  <c:v>2020698.68</c:v>
                </c:pt>
                <c:pt idx="21">
                  <c:v>2167591.3000000003</c:v>
                </c:pt>
                <c:pt idx="22">
                  <c:v>2304445.2000000002</c:v>
                </c:pt>
                <c:pt idx="23">
                  <c:v>2220795.37</c:v>
                </c:pt>
                <c:pt idx="24">
                  <c:v>2113886.59</c:v>
                </c:pt>
                <c:pt idx="25">
                  <c:v>2051346.6</c:v>
                </c:pt>
                <c:pt idx="26">
                  <c:v>2393557.48</c:v>
                </c:pt>
                <c:pt idx="27">
                  <c:v>2213073.64</c:v>
                </c:pt>
                <c:pt idx="28">
                  <c:v>2445155</c:v>
                </c:pt>
                <c:pt idx="29">
                  <c:v>2252885</c:v>
                </c:pt>
                <c:pt idx="30">
                  <c:v>2579752.2200000002</c:v>
                </c:pt>
                <c:pt idx="31">
                  <c:v>2352594.1</c:v>
                </c:pt>
                <c:pt idx="32">
                  <c:v>2307586.56</c:v>
                </c:pt>
                <c:pt idx="33">
                  <c:v>2453028.66</c:v>
                </c:pt>
                <c:pt idx="34">
                  <c:v>2578442.7000000002</c:v>
                </c:pt>
                <c:pt idx="35">
                  <c:v>2501877.67</c:v>
                </c:pt>
                <c:pt idx="36">
                  <c:v>2514359.61</c:v>
                </c:pt>
                <c:pt idx="37">
                  <c:v>2264157</c:v>
                </c:pt>
                <c:pt idx="38">
                  <c:v>2410071.3000000003</c:v>
                </c:pt>
                <c:pt idx="39">
                  <c:v>2644813.16</c:v>
                </c:pt>
                <c:pt idx="40">
                  <c:v>2661204.9600000004</c:v>
                </c:pt>
                <c:pt idx="41">
                  <c:v>2575622.62</c:v>
                </c:pt>
                <c:pt idx="42">
                  <c:v>2629997.58</c:v>
                </c:pt>
                <c:pt idx="43">
                  <c:v>2416431.15</c:v>
                </c:pt>
                <c:pt idx="44">
                  <c:v>2404125.36</c:v>
                </c:pt>
                <c:pt idx="45">
                  <c:v>2531682.6</c:v>
                </c:pt>
                <c:pt idx="46">
                  <c:v>2631993.1999999997</c:v>
                </c:pt>
                <c:pt idx="47">
                  <c:v>2519565.7800000003</c:v>
                </c:pt>
                <c:pt idx="48">
                  <c:v>2460593.77</c:v>
                </c:pt>
                <c:pt idx="49">
                  <c:v>2247916.8000000003</c:v>
                </c:pt>
                <c:pt idx="50">
                  <c:v>2536833.8000000003</c:v>
                </c:pt>
                <c:pt idx="51">
                  <c:v>2510169.7199999997</c:v>
                </c:pt>
                <c:pt idx="52">
                  <c:v>2412438.7199999997</c:v>
                </c:pt>
                <c:pt idx="53">
                  <c:v>2502777.7000000002</c:v>
                </c:pt>
                <c:pt idx="54">
                  <c:v>2584276.3499999996</c:v>
                </c:pt>
                <c:pt idx="55">
                  <c:v>2462406.2999999998</c:v>
                </c:pt>
                <c:pt idx="56">
                  <c:v>2455111.92</c:v>
                </c:pt>
                <c:pt idx="57">
                  <c:v>2524439.7000000002</c:v>
                </c:pt>
                <c:pt idx="58">
                  <c:v>2763343.05</c:v>
                </c:pt>
                <c:pt idx="59">
                  <c:v>2601459</c:v>
                </c:pt>
                <c:pt idx="60">
                  <c:v>2204334.7200000002</c:v>
                </c:pt>
                <c:pt idx="61">
                  <c:v>2050894.5099999998</c:v>
                </c:pt>
                <c:pt idx="62">
                  <c:v>2343415.6800000002</c:v>
                </c:pt>
                <c:pt idx="63">
                  <c:v>2423538.87</c:v>
                </c:pt>
                <c:pt idx="64">
                  <c:v>2237747.04</c:v>
                </c:pt>
                <c:pt idx="65">
                  <c:v>2390612.9499999997</c:v>
                </c:pt>
                <c:pt idx="66">
                  <c:v>2533066.59</c:v>
                </c:pt>
                <c:pt idx="67">
                  <c:v>2371080.88</c:v>
                </c:pt>
                <c:pt idx="68">
                  <c:v>2340723.14</c:v>
                </c:pt>
                <c:pt idx="69">
                  <c:v>2468368.35</c:v>
                </c:pt>
                <c:pt idx="70">
                  <c:v>2469543.16</c:v>
                </c:pt>
                <c:pt idx="71">
                  <c:v>2330880.96</c:v>
                </c:pt>
                <c:pt idx="72">
                  <c:v>2336150.52</c:v>
                </c:pt>
                <c:pt idx="73">
                  <c:v>2119746.59</c:v>
                </c:pt>
                <c:pt idx="74">
                  <c:v>2389731.8800000004</c:v>
                </c:pt>
                <c:pt idx="75">
                  <c:v>2429434.8000000003</c:v>
                </c:pt>
                <c:pt idx="76">
                  <c:v>2413150.1100000003</c:v>
                </c:pt>
                <c:pt idx="77">
                  <c:v>2386105.2000000002</c:v>
                </c:pt>
                <c:pt idx="78">
                  <c:v>2480682.36</c:v>
                </c:pt>
                <c:pt idx="79">
                  <c:v>2413161.5</c:v>
                </c:pt>
                <c:pt idx="80">
                  <c:v>2387807.5700000003</c:v>
                </c:pt>
                <c:pt idx="81">
                  <c:v>2568859.3199999998</c:v>
                </c:pt>
                <c:pt idx="82">
                  <c:v>2641644.62</c:v>
                </c:pt>
                <c:pt idx="83">
                  <c:v>2492681.4</c:v>
                </c:pt>
                <c:pt idx="84">
                  <c:v>2531750.16</c:v>
                </c:pt>
                <c:pt idx="85">
                  <c:v>2387036</c:v>
                </c:pt>
                <c:pt idx="86">
                  <c:v>2689125</c:v>
                </c:pt>
                <c:pt idx="87">
                  <c:v>2583567.14</c:v>
                </c:pt>
                <c:pt idx="88">
                  <c:v>2609654.7799999998</c:v>
                </c:pt>
                <c:pt idx="89">
                  <c:v>2440670.6999999997</c:v>
                </c:pt>
                <c:pt idx="90">
                  <c:v>2583362.5699999998</c:v>
                </c:pt>
                <c:pt idx="91">
                  <c:v>2536674.5099999998</c:v>
                </c:pt>
                <c:pt idx="92">
                  <c:v>2342618</c:v>
                </c:pt>
                <c:pt idx="93">
                  <c:v>2585272.96</c:v>
                </c:pt>
                <c:pt idx="94">
                  <c:v>2783856</c:v>
                </c:pt>
                <c:pt idx="95">
                  <c:v>2614923.7800000003</c:v>
                </c:pt>
                <c:pt idx="96">
                  <c:v>2468223.66</c:v>
                </c:pt>
                <c:pt idx="97">
                  <c:v>2364348.84</c:v>
                </c:pt>
                <c:pt idx="98">
                  <c:v>3030855.36</c:v>
                </c:pt>
                <c:pt idx="99">
                  <c:v>2674143</c:v>
                </c:pt>
                <c:pt idx="100">
                  <c:v>2690293.25</c:v>
                </c:pt>
                <c:pt idx="101">
                  <c:v>2596430.16</c:v>
                </c:pt>
                <c:pt idx="102">
                  <c:v>2757652.4000000004</c:v>
                </c:pt>
                <c:pt idx="103">
                  <c:v>2646925.2200000002</c:v>
                </c:pt>
                <c:pt idx="104">
                  <c:v>2567040.84</c:v>
                </c:pt>
                <c:pt idx="105">
                  <c:v>2560924.08</c:v>
                </c:pt>
                <c:pt idx="106">
                  <c:v>2661854.4000000004</c:v>
                </c:pt>
                <c:pt idx="107">
                  <c:v>2741318</c:v>
                </c:pt>
                <c:pt idx="108">
                  <c:v>2561603.58</c:v>
                </c:pt>
                <c:pt idx="109">
                  <c:v>2283894.06</c:v>
                </c:pt>
                <c:pt idx="110">
                  <c:v>2655614.6999999997</c:v>
                </c:pt>
                <c:pt idx="111">
                  <c:v>2567986.9899999998</c:v>
                </c:pt>
                <c:pt idx="112">
                  <c:v>2578603.14</c:v>
                </c:pt>
                <c:pt idx="113">
                  <c:v>2639645.6800000002</c:v>
                </c:pt>
                <c:pt idx="114">
                  <c:v>2633138.2000000002</c:v>
                </c:pt>
                <c:pt idx="115">
                  <c:v>2498503.92</c:v>
                </c:pt>
                <c:pt idx="116">
                  <c:v>2490597.4500000002</c:v>
                </c:pt>
                <c:pt idx="117">
                  <c:v>2493346.08</c:v>
                </c:pt>
                <c:pt idx="118">
                  <c:v>2833407.04</c:v>
                </c:pt>
                <c:pt idx="119">
                  <c:v>2590753.81</c:v>
                </c:pt>
                <c:pt idx="120">
                  <c:v>2445060.1999999997</c:v>
                </c:pt>
                <c:pt idx="121">
                  <c:v>2287734.4</c:v>
                </c:pt>
                <c:pt idx="122">
                  <c:v>2851065.96</c:v>
                </c:pt>
                <c:pt idx="123">
                  <c:v>2562084.3200000003</c:v>
                </c:pt>
                <c:pt idx="124">
                  <c:v>2601513.63</c:v>
                </c:pt>
                <c:pt idx="125">
                  <c:v>2628120.6</c:v>
                </c:pt>
                <c:pt idx="126">
                  <c:v>2588598.2399999998</c:v>
                </c:pt>
                <c:pt idx="127">
                  <c:v>2512881.29</c:v>
                </c:pt>
                <c:pt idx="128">
                  <c:v>2476738.7399999998</c:v>
                </c:pt>
                <c:pt idx="129">
                  <c:v>2434707.64</c:v>
                </c:pt>
                <c:pt idx="130">
                  <c:v>2809903.86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794944"/>
        <c:axId val="145796480"/>
      </c:lineChart>
      <c:catAx>
        <c:axId val="14579494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k-SK"/>
          </a:p>
        </c:txPr>
        <c:crossAx val="145796480"/>
        <c:crosses val="autoZero"/>
        <c:auto val="1"/>
        <c:lblAlgn val="ctr"/>
        <c:lblOffset val="100"/>
        <c:tickLblSkip val="6"/>
        <c:noMultiLvlLbl val="0"/>
      </c:catAx>
      <c:valAx>
        <c:axId val="1457964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57949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sk-SK"/>
              <a:t>Rezíduá tržieb </a:t>
            </a:r>
            <a:r>
              <a:rPr lang="en-US"/>
              <a:t>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'PR040601'!$K$1</c:f>
              <c:strCache>
                <c:ptCount val="1"/>
                <c:pt idx="0">
                  <c:v>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val>
            <c:numRef>
              <c:f>'PR040601'!$K$2:$K$132</c:f>
              <c:numCache>
                <c:formatCode>General</c:formatCode>
                <c:ptCount val="131"/>
                <c:pt idx="0">
                  <c:v>114665.15161278564</c:v>
                </c:pt>
                <c:pt idx="1">
                  <c:v>71844.764761362225</c:v>
                </c:pt>
                <c:pt idx="2">
                  <c:v>34846.723929327447</c:v>
                </c:pt>
                <c:pt idx="3">
                  <c:v>130767.30449489737</c:v>
                </c:pt>
                <c:pt idx="4">
                  <c:v>-87420.935171420686</c:v>
                </c:pt>
                <c:pt idx="5">
                  <c:v>-60294.835576480022</c:v>
                </c:pt>
                <c:pt idx="6">
                  <c:v>85501.535775159718</c:v>
                </c:pt>
                <c:pt idx="7">
                  <c:v>-14381.594361255877</c:v>
                </c:pt>
                <c:pt idx="8">
                  <c:v>46257.201103396714</c:v>
                </c:pt>
                <c:pt idx="9">
                  <c:v>14346.993329850724</c:v>
                </c:pt>
                <c:pt idx="10">
                  <c:v>101114.78140439838</c:v>
                </c:pt>
                <c:pt idx="11">
                  <c:v>91344.664322258439</c:v>
                </c:pt>
                <c:pt idx="12">
                  <c:v>43143.290429182118</c:v>
                </c:pt>
                <c:pt idx="13">
                  <c:v>46963.871167630656</c:v>
                </c:pt>
                <c:pt idx="14">
                  <c:v>71722.804336639587</c:v>
                </c:pt>
                <c:pt idx="15">
                  <c:v>29787.316126710037</c:v>
                </c:pt>
                <c:pt idx="16">
                  <c:v>-110655.66772278072</c:v>
                </c:pt>
                <c:pt idx="17">
                  <c:v>-65545.296530460706</c:v>
                </c:pt>
                <c:pt idx="18">
                  <c:v>-87714.060617827345</c:v>
                </c:pt>
                <c:pt idx="19">
                  <c:v>-148827.19585905829</c:v>
                </c:pt>
                <c:pt idx="20">
                  <c:v>3358.2706435262226</c:v>
                </c:pt>
                <c:pt idx="21">
                  <c:v>-192010.83074668911</c:v>
                </c:pt>
                <c:pt idx="22">
                  <c:v>23284.222946457099</c:v>
                </c:pt>
                <c:pt idx="23">
                  <c:v>78745.340145524824</c:v>
                </c:pt>
                <c:pt idx="24">
                  <c:v>-98575.479343101382</c:v>
                </c:pt>
                <c:pt idx="25">
                  <c:v>-59292.591256798711</c:v>
                </c:pt>
                <c:pt idx="26">
                  <c:v>-130542.69903269247</c:v>
                </c:pt>
                <c:pt idx="27">
                  <c:v>-148924.61873673648</c:v>
                </c:pt>
                <c:pt idx="28">
                  <c:v>-239005.97413549735</c:v>
                </c:pt>
                <c:pt idx="29">
                  <c:v>-188610.15524802473</c:v>
                </c:pt>
                <c:pt idx="30">
                  <c:v>-208747.31038144953</c:v>
                </c:pt>
                <c:pt idx="31">
                  <c:v>-179856.98369147303</c:v>
                </c:pt>
                <c:pt idx="32">
                  <c:v>-98278.946483772015</c:v>
                </c:pt>
                <c:pt idx="33">
                  <c:v>-133581.18931384943</c:v>
                </c:pt>
                <c:pt idx="34">
                  <c:v>46171.704032993643</c:v>
                </c:pt>
                <c:pt idx="35">
                  <c:v>48405.084976303391</c:v>
                </c:pt>
                <c:pt idx="36">
                  <c:v>-77405.472568212543</c:v>
                </c:pt>
                <c:pt idx="37">
                  <c:v>-15663.638704653597</c:v>
                </c:pt>
                <c:pt idx="38">
                  <c:v>-94687.150898584398</c:v>
                </c:pt>
                <c:pt idx="39">
                  <c:v>-206269.1857713745</c:v>
                </c:pt>
                <c:pt idx="40">
                  <c:v>-147723.39591667638</c:v>
                </c:pt>
                <c:pt idx="41">
                  <c:v>-135726.64276298299</c:v>
                </c:pt>
                <c:pt idx="42">
                  <c:v>-198528.59482664196</c:v>
                </c:pt>
                <c:pt idx="43">
                  <c:v>-251252.24989185343</c:v>
                </c:pt>
                <c:pt idx="44">
                  <c:v>-259915.14563406608</c:v>
                </c:pt>
                <c:pt idx="45">
                  <c:v>-198484.30239492515</c:v>
                </c:pt>
                <c:pt idx="46">
                  <c:v>-119057.9253390641</c:v>
                </c:pt>
                <c:pt idx="47">
                  <c:v>-243782.96301872307</c:v>
                </c:pt>
                <c:pt idx="48">
                  <c:v>104435.745385129</c:v>
                </c:pt>
                <c:pt idx="49">
                  <c:v>155840.90019360837</c:v>
                </c:pt>
                <c:pt idx="50">
                  <c:v>34286.723523343448</c:v>
                </c:pt>
                <c:pt idx="51">
                  <c:v>5370.0567376171239</c:v>
                </c:pt>
                <c:pt idx="52">
                  <c:v>-3947.9761840717401</c:v>
                </c:pt>
                <c:pt idx="53">
                  <c:v>-102223.19494270859</c:v>
                </c:pt>
                <c:pt idx="54">
                  <c:v>-67432.628541360144</c:v>
                </c:pt>
                <c:pt idx="55">
                  <c:v>-51515.053445952479</c:v>
                </c:pt>
                <c:pt idx="56">
                  <c:v>64864.06483363267</c:v>
                </c:pt>
                <c:pt idx="57">
                  <c:v>49321.405182020972</c:v>
                </c:pt>
                <c:pt idx="58">
                  <c:v>153854.63848556532</c:v>
                </c:pt>
                <c:pt idx="59">
                  <c:v>118068.54950584867</c:v>
                </c:pt>
                <c:pt idx="60">
                  <c:v>92029.477515085135</c:v>
                </c:pt>
                <c:pt idx="61">
                  <c:v>142689.7301543036</c:v>
                </c:pt>
                <c:pt idx="62">
                  <c:v>-57531.655072745401</c:v>
                </c:pt>
                <c:pt idx="63">
                  <c:v>43221.676656638039</c:v>
                </c:pt>
                <c:pt idx="64">
                  <c:v>-128998.33357115462</c:v>
                </c:pt>
                <c:pt idx="65">
                  <c:v>-94652.60823167162</c:v>
                </c:pt>
                <c:pt idx="66">
                  <c:v>10864.468219269998</c:v>
                </c:pt>
                <c:pt idx="67">
                  <c:v>-81258.349564515054</c:v>
                </c:pt>
                <c:pt idx="68">
                  <c:v>-37427.889259786345</c:v>
                </c:pt>
                <c:pt idx="69">
                  <c:v>39372.004623401212</c:v>
                </c:pt>
                <c:pt idx="70">
                  <c:v>17426.371269188588</c:v>
                </c:pt>
                <c:pt idx="71">
                  <c:v>36033.765528082149</c:v>
                </c:pt>
                <c:pt idx="72">
                  <c:v>53206.239679257153</c:v>
                </c:pt>
                <c:pt idx="73">
                  <c:v>94982.877210307866</c:v>
                </c:pt>
                <c:pt idx="74">
                  <c:v>-80316.331672501052</c:v>
                </c:pt>
                <c:pt idx="75">
                  <c:v>144669.59833164164</c:v>
                </c:pt>
                <c:pt idx="76">
                  <c:v>-176172.46087434678</c:v>
                </c:pt>
                <c:pt idx="77">
                  <c:v>-84260.95213924977</c:v>
                </c:pt>
                <c:pt idx="78">
                  <c:v>-66296.016048206482</c:v>
                </c:pt>
                <c:pt idx="79">
                  <c:v>-104189.7357246168</c:v>
                </c:pt>
                <c:pt idx="80">
                  <c:v>53617.154961184366</c:v>
                </c:pt>
                <c:pt idx="81">
                  <c:v>20071.801529958611</c:v>
                </c:pt>
                <c:pt idx="82">
                  <c:v>71059.836447187699</c:v>
                </c:pt>
                <c:pt idx="83">
                  <c:v>146184.43720562709</c:v>
                </c:pt>
                <c:pt idx="84">
                  <c:v>60405.962735815207</c:v>
                </c:pt>
                <c:pt idx="85">
                  <c:v>-27053.704660001211</c:v>
                </c:pt>
                <c:pt idx="86">
                  <c:v>-78409.51621356979</c:v>
                </c:pt>
                <c:pt idx="87">
                  <c:v>-30046.963507572422</c:v>
                </c:pt>
                <c:pt idx="88">
                  <c:v>-221084.49911587522</c:v>
                </c:pt>
                <c:pt idx="89">
                  <c:v>-293805.82698956504</c:v>
                </c:pt>
                <c:pt idx="90">
                  <c:v>-240455.90408701333</c:v>
                </c:pt>
                <c:pt idx="91">
                  <c:v>-187180.17245659744</c:v>
                </c:pt>
                <c:pt idx="92">
                  <c:v>-109486.89436412393</c:v>
                </c:pt>
                <c:pt idx="93">
                  <c:v>-263937.39383055805</c:v>
                </c:pt>
                <c:pt idx="94">
                  <c:v>-206036.08212345489</c:v>
                </c:pt>
                <c:pt idx="95">
                  <c:v>-1836.5271115864161</c:v>
                </c:pt>
                <c:pt idx="96">
                  <c:v>-165500.79759287741</c:v>
                </c:pt>
                <c:pt idx="97">
                  <c:v>-147256.4238562691</c:v>
                </c:pt>
                <c:pt idx="98">
                  <c:v>-73168.873941707192</c:v>
                </c:pt>
                <c:pt idx="99">
                  <c:v>-119163.96811868809</c:v>
                </c:pt>
                <c:pt idx="100">
                  <c:v>-231182.85054520681</c:v>
                </c:pt>
                <c:pt idx="101">
                  <c:v>-143478.89739616378</c:v>
                </c:pt>
                <c:pt idx="102">
                  <c:v>-156510.71282588039</c:v>
                </c:pt>
                <c:pt idx="103">
                  <c:v>-113950.1984283058</c:v>
                </c:pt>
                <c:pt idx="104">
                  <c:v>-99547.251646165038</c:v>
                </c:pt>
                <c:pt idx="105">
                  <c:v>29678.633188434877</c:v>
                </c:pt>
                <c:pt idx="106">
                  <c:v>138735.26586858928</c:v>
                </c:pt>
                <c:pt idx="107">
                  <c:v>170770.87390116183</c:v>
                </c:pt>
                <c:pt idx="108">
                  <c:v>219914.14312890475</c:v>
                </c:pt>
                <c:pt idx="109">
                  <c:v>268759.44172578142</c:v>
                </c:pt>
                <c:pt idx="110">
                  <c:v>161865.84247505665</c:v>
                </c:pt>
                <c:pt idx="111">
                  <c:v>300580.68775103404</c:v>
                </c:pt>
                <c:pt idx="112">
                  <c:v>192194.77564839926</c:v>
                </c:pt>
                <c:pt idx="113">
                  <c:v>277996.12490481511</c:v>
                </c:pt>
                <c:pt idx="114">
                  <c:v>343169.80333537026</c:v>
                </c:pt>
                <c:pt idx="115">
                  <c:v>295089.74864036427</c:v>
                </c:pt>
                <c:pt idx="116">
                  <c:v>335587.30068689026</c:v>
                </c:pt>
                <c:pt idx="117">
                  <c:v>297806.44197173161</c:v>
                </c:pt>
                <c:pt idx="118">
                  <c:v>344001.97787304642</c:v>
                </c:pt>
                <c:pt idx="119">
                  <c:v>295045.32276970684</c:v>
                </c:pt>
                <c:pt idx="120">
                  <c:v>313091.96339663258</c:v>
                </c:pt>
                <c:pt idx="121">
                  <c:v>240321.95462328615</c:v>
                </c:pt>
                <c:pt idx="122">
                  <c:v>97162.324747294886</c:v>
                </c:pt>
                <c:pt idx="123">
                  <c:v>264321.31474877312</c:v>
                </c:pt>
                <c:pt idx="124">
                  <c:v>70127.03826492466</c:v>
                </c:pt>
                <c:pt idx="125">
                  <c:v>119088.54373540753</c:v>
                </c:pt>
                <c:pt idx="126">
                  <c:v>136840.6005446841</c:v>
                </c:pt>
                <c:pt idx="127">
                  <c:v>109505.77428590879</c:v>
                </c:pt>
                <c:pt idx="128">
                  <c:v>132046.12287321757</c:v>
                </c:pt>
                <c:pt idx="129">
                  <c:v>99328.252520755399</c:v>
                </c:pt>
                <c:pt idx="130">
                  <c:v>194318.25866626576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817984"/>
        <c:axId val="145819520"/>
      </c:lineChart>
      <c:catAx>
        <c:axId val="145817984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ln w="25400" cmpd="sng">
            <a:solidFill>
              <a:schemeClr val="tx1"/>
            </a:solidFill>
          </a:ln>
        </c:spPr>
        <c:crossAx val="145819520"/>
        <c:crosses val="autoZero"/>
        <c:auto val="1"/>
        <c:lblAlgn val="ctr"/>
        <c:lblOffset val="100"/>
        <c:noMultiLvlLbl val="0"/>
      </c:catAx>
      <c:valAx>
        <c:axId val="145819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458179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'PR040601'!$E$1</c:f>
              <c:strCache>
                <c:ptCount val="1"/>
                <c:pt idx="0">
                  <c:v>TRZBYe</c:v>
                </c:pt>
              </c:strCache>
            </c:strRef>
          </c:tx>
          <c:spPr>
            <a:ln w="28575">
              <a:noFill/>
            </a:ln>
          </c:spPr>
          <c:marker>
            <c:spPr>
              <a:solidFill>
                <a:schemeClr val="tx1"/>
              </a:solidFill>
            </c:spPr>
          </c:marker>
          <c:xVal>
            <c:numRef>
              <c:f>'PR040601'!$E$2:$E$132</c:f>
              <c:numCache>
                <c:formatCode>General</c:formatCode>
                <c:ptCount val="131"/>
                <c:pt idx="0">
                  <c:v>1326801.4671712143</c:v>
                </c:pt>
                <c:pt idx="1">
                  <c:v>1349908.0860386377</c:v>
                </c:pt>
                <c:pt idx="2">
                  <c:v>1441822.1469826726</c:v>
                </c:pt>
                <c:pt idx="3">
                  <c:v>1346024.0987851026</c:v>
                </c:pt>
                <c:pt idx="4">
                  <c:v>1559448.6822014207</c:v>
                </c:pt>
                <c:pt idx="5">
                  <c:v>1512004.71353648</c:v>
                </c:pt>
                <c:pt idx="6">
                  <c:v>1425258.2486888401</c:v>
                </c:pt>
                <c:pt idx="7">
                  <c:v>1499170.5171612559</c:v>
                </c:pt>
                <c:pt idx="8">
                  <c:v>1385293.5338246033</c:v>
                </c:pt>
                <c:pt idx="9">
                  <c:v>1469969.6607581491</c:v>
                </c:pt>
                <c:pt idx="10">
                  <c:v>1398334.8602536016</c:v>
                </c:pt>
                <c:pt idx="11">
                  <c:v>1381491.1040297416</c:v>
                </c:pt>
                <c:pt idx="12">
                  <c:v>1428454.6571068179</c:v>
                </c:pt>
                <c:pt idx="13">
                  <c:v>1384406.5591183694</c:v>
                </c:pt>
                <c:pt idx="14">
                  <c:v>1464653.2895173603</c:v>
                </c:pt>
                <c:pt idx="15">
                  <c:v>1479445.4623912899</c:v>
                </c:pt>
                <c:pt idx="16">
                  <c:v>1646682.1682267808</c:v>
                </c:pt>
                <c:pt idx="17">
                  <c:v>1570359.0586204606</c:v>
                </c:pt>
                <c:pt idx="18">
                  <c:v>1630167.8284538272</c:v>
                </c:pt>
                <c:pt idx="19">
                  <c:v>1674376.8173670582</c:v>
                </c:pt>
                <c:pt idx="20">
                  <c:v>1506849.2332204739</c:v>
                </c:pt>
                <c:pt idx="21">
                  <c:v>1741849.9634866891</c:v>
                </c:pt>
                <c:pt idx="22">
                  <c:v>1563478.092013543</c:v>
                </c:pt>
                <c:pt idx="23">
                  <c:v>1485448.2506804753</c:v>
                </c:pt>
                <c:pt idx="24">
                  <c:v>1633925.0813251012</c:v>
                </c:pt>
                <c:pt idx="25">
                  <c:v>1577768.9039367987</c:v>
                </c:pt>
                <c:pt idx="26">
                  <c:v>1741347.5071366925</c:v>
                </c:pt>
                <c:pt idx="27">
                  <c:v>1711034.8868087365</c:v>
                </c:pt>
                <c:pt idx="28">
                  <c:v>1863731.7931354975</c:v>
                </c:pt>
                <c:pt idx="29">
                  <c:v>1761461.5282480249</c:v>
                </c:pt>
                <c:pt idx="30">
                  <c:v>1869787.4593374494</c:v>
                </c:pt>
                <c:pt idx="31">
                  <c:v>1779609.871871473</c:v>
                </c:pt>
                <c:pt idx="32">
                  <c:v>1685888.8003717719</c:v>
                </c:pt>
                <c:pt idx="33">
                  <c:v>1760431.3217818495</c:v>
                </c:pt>
                <c:pt idx="34">
                  <c:v>1614515.1364270065</c:v>
                </c:pt>
                <c:pt idx="35">
                  <c:v>1591624.5103896966</c:v>
                </c:pt>
                <c:pt idx="36">
                  <c:v>1720802.6953462125</c:v>
                </c:pt>
                <c:pt idx="37">
                  <c:v>1591556.1973046537</c:v>
                </c:pt>
                <c:pt idx="38">
                  <c:v>1709947.3876385845</c:v>
                </c:pt>
                <c:pt idx="39">
                  <c:v>1884862.7763393745</c:v>
                </c:pt>
                <c:pt idx="40">
                  <c:v>1830739.4941246763</c:v>
                </c:pt>
                <c:pt idx="41">
                  <c:v>1795652.625638983</c:v>
                </c:pt>
                <c:pt idx="42">
                  <c:v>1873124.941910642</c:v>
                </c:pt>
                <c:pt idx="43">
                  <c:v>1868228.3741618535</c:v>
                </c:pt>
                <c:pt idx="44">
                  <c:v>1873571.167762066</c:v>
                </c:pt>
                <c:pt idx="45">
                  <c:v>1846555.2678749252</c:v>
                </c:pt>
                <c:pt idx="46">
                  <c:v>1794192.6906990639</c:v>
                </c:pt>
                <c:pt idx="47">
                  <c:v>1888584.8104627233</c:v>
                </c:pt>
                <c:pt idx="48">
                  <c:v>1524455.453760871</c:v>
                </c:pt>
                <c:pt idx="49">
                  <c:v>1415670.0524463917</c:v>
                </c:pt>
                <c:pt idx="50">
                  <c:v>1615174.0357166566</c:v>
                </c:pt>
                <c:pt idx="51">
                  <c:v>1636896.7337183827</c:v>
                </c:pt>
                <c:pt idx="52">
                  <c:v>1619846.9428400716</c:v>
                </c:pt>
                <c:pt idx="53">
                  <c:v>1742495.6184027086</c:v>
                </c:pt>
                <c:pt idx="54">
                  <c:v>1729693.3877713601</c:v>
                </c:pt>
                <c:pt idx="55">
                  <c:v>1680895.2731859523</c:v>
                </c:pt>
                <c:pt idx="56">
                  <c:v>1562548.1311823672</c:v>
                </c:pt>
                <c:pt idx="57">
                  <c:v>1596795.425877979</c:v>
                </c:pt>
                <c:pt idx="58">
                  <c:v>1556718.3164044346</c:v>
                </c:pt>
                <c:pt idx="59">
                  <c:v>1548828.0886941513</c:v>
                </c:pt>
                <c:pt idx="60">
                  <c:v>1467723.0299409148</c:v>
                </c:pt>
                <c:pt idx="61">
                  <c:v>1375664.6086436964</c:v>
                </c:pt>
                <c:pt idx="62">
                  <c:v>1654808.2055367455</c:v>
                </c:pt>
                <c:pt idx="63">
                  <c:v>1575672.110469362</c:v>
                </c:pt>
                <c:pt idx="64">
                  <c:v>1697765.4849631547</c:v>
                </c:pt>
                <c:pt idx="65">
                  <c:v>1704662.9821416715</c:v>
                </c:pt>
                <c:pt idx="66">
                  <c:v>1637579.8977627298</c:v>
                </c:pt>
                <c:pt idx="67">
                  <c:v>1685998.9709885148</c:v>
                </c:pt>
                <c:pt idx="68">
                  <c:v>1633977.9924317864</c:v>
                </c:pt>
                <c:pt idx="69">
                  <c:v>1591616.7762065988</c:v>
                </c:pt>
                <c:pt idx="70">
                  <c:v>1613879.3732988115</c:v>
                </c:pt>
                <c:pt idx="71">
                  <c:v>1557860.9174799176</c:v>
                </c:pt>
                <c:pt idx="72">
                  <c:v>1542110.1706167429</c:v>
                </c:pt>
                <c:pt idx="73">
                  <c:v>1441947.7527716921</c:v>
                </c:pt>
                <c:pt idx="74">
                  <c:v>1690088.9928965012</c:v>
                </c:pt>
                <c:pt idx="75">
                  <c:v>1475814.9107083583</c:v>
                </c:pt>
                <c:pt idx="76">
                  <c:v>1792263.3605523468</c:v>
                </c:pt>
                <c:pt idx="77">
                  <c:v>1693055.1350992497</c:v>
                </c:pt>
                <c:pt idx="78">
                  <c:v>1700607.1167762065</c:v>
                </c:pt>
                <c:pt idx="79">
                  <c:v>1720283.7084246166</c:v>
                </c:pt>
                <c:pt idx="80">
                  <c:v>1555636.3274248156</c:v>
                </c:pt>
                <c:pt idx="81">
                  <c:v>1638029.4430060412</c:v>
                </c:pt>
                <c:pt idx="82">
                  <c:v>1606678.8820288123</c:v>
                </c:pt>
                <c:pt idx="83">
                  <c:v>1491364.0045143729</c:v>
                </c:pt>
                <c:pt idx="84">
                  <c:v>1587683.2304321846</c:v>
                </c:pt>
                <c:pt idx="85">
                  <c:v>1636099.0174600012</c:v>
                </c:pt>
                <c:pt idx="86">
                  <c:v>1768958.4412135696</c:v>
                </c:pt>
                <c:pt idx="87">
                  <c:v>1692116.3778795723</c:v>
                </c:pt>
                <c:pt idx="88">
                  <c:v>1890192.3587598752</c:v>
                </c:pt>
                <c:pt idx="89">
                  <c:v>1917321.781849565</c:v>
                </c:pt>
                <c:pt idx="90">
                  <c:v>1902470.1254730134</c:v>
                </c:pt>
                <c:pt idx="91">
                  <c:v>1836597.9552545974</c:v>
                </c:pt>
                <c:pt idx="92">
                  <c:v>1706548.2307641238</c:v>
                </c:pt>
                <c:pt idx="93">
                  <c:v>1926467.0384385579</c:v>
                </c:pt>
                <c:pt idx="94">
                  <c:v>1922143.4309234547</c:v>
                </c:pt>
                <c:pt idx="95">
                  <c:v>1672365.9629555864</c:v>
                </c:pt>
                <c:pt idx="96">
                  <c:v>1796450.5410608775</c:v>
                </c:pt>
                <c:pt idx="97">
                  <c:v>1750180.7408882692</c:v>
                </c:pt>
                <c:pt idx="98">
                  <c:v>1855916.6500697071</c:v>
                </c:pt>
                <c:pt idx="99">
                  <c:v>1805670.7495186881</c:v>
                </c:pt>
                <c:pt idx="100">
                  <c:v>1922046.9693952068</c:v>
                </c:pt>
                <c:pt idx="101">
                  <c:v>1809018.7545641637</c:v>
                </c:pt>
                <c:pt idx="102">
                  <c:v>1865548.3303458805</c:v>
                </c:pt>
                <c:pt idx="103">
                  <c:v>1793113.6227843058</c:v>
                </c:pt>
                <c:pt idx="104">
                  <c:v>1757157.870278165</c:v>
                </c:pt>
                <c:pt idx="105">
                  <c:v>1626281.6835955651</c:v>
                </c:pt>
                <c:pt idx="106">
                  <c:v>1544456.0512514107</c:v>
                </c:pt>
                <c:pt idx="107">
                  <c:v>1533859.7224988381</c:v>
                </c:pt>
                <c:pt idx="108">
                  <c:v>1436229.5027550953</c:v>
                </c:pt>
                <c:pt idx="109">
                  <c:v>1312458.1756622186</c:v>
                </c:pt>
                <c:pt idx="110">
                  <c:v>1519642.0035849432</c:v>
                </c:pt>
                <c:pt idx="111">
                  <c:v>1357285.2021509658</c:v>
                </c:pt>
                <c:pt idx="112">
                  <c:v>1468535.3515236008</c:v>
                </c:pt>
                <c:pt idx="113">
                  <c:v>1399203.2795591848</c:v>
                </c:pt>
                <c:pt idx="114">
                  <c:v>1332273.8830246299</c:v>
                </c:pt>
                <c:pt idx="115">
                  <c:v>1344029.6089756356</c:v>
                </c:pt>
                <c:pt idx="116">
                  <c:v>1301398.8913231096</c:v>
                </c:pt>
                <c:pt idx="117">
                  <c:v>1339921.3304122684</c:v>
                </c:pt>
                <c:pt idx="118">
                  <c:v>1385474.2415189536</c:v>
                </c:pt>
                <c:pt idx="119">
                  <c:v>1368963.0551682932</c:v>
                </c:pt>
                <c:pt idx="120">
                  <c:v>1311608.2785633672</c:v>
                </c:pt>
                <c:pt idx="121">
                  <c:v>1341931.7864967138</c:v>
                </c:pt>
                <c:pt idx="122">
                  <c:v>1637078.2712607051</c:v>
                </c:pt>
                <c:pt idx="123">
                  <c:v>1391952.0347872269</c:v>
                </c:pt>
                <c:pt idx="124">
                  <c:v>1596784.3391090753</c:v>
                </c:pt>
                <c:pt idx="125">
                  <c:v>1555001.3941445926</c:v>
                </c:pt>
                <c:pt idx="126">
                  <c:v>1526586.2046073158</c:v>
                </c:pt>
                <c:pt idx="127">
                  <c:v>1533492.597756091</c:v>
                </c:pt>
                <c:pt idx="128">
                  <c:v>1501200.9891787823</c:v>
                </c:pt>
                <c:pt idx="129">
                  <c:v>1522578.8687512446</c:v>
                </c:pt>
                <c:pt idx="130">
                  <c:v>1528816.802761734</c:v>
                </c:pt>
              </c:numCache>
            </c:numRef>
          </c:xVal>
          <c:yVal>
            <c:numRef>
              <c:f>'PR040601'!$J$2:$J$132</c:f>
              <c:numCache>
                <c:formatCode>General</c:formatCode>
                <c:ptCount val="131"/>
                <c:pt idx="0">
                  <c:v>1441466.6187839999</c:v>
                </c:pt>
                <c:pt idx="1">
                  <c:v>1421752.8507999999</c:v>
                </c:pt>
                <c:pt idx="2">
                  <c:v>1476668.8709120001</c:v>
                </c:pt>
                <c:pt idx="3">
                  <c:v>1476791.40328</c:v>
                </c:pt>
                <c:pt idx="4">
                  <c:v>1472027.74703</c:v>
                </c:pt>
                <c:pt idx="5">
                  <c:v>1451709.87796</c:v>
                </c:pt>
                <c:pt idx="6">
                  <c:v>1510759.7844639998</c:v>
                </c:pt>
                <c:pt idx="7">
                  <c:v>1484788.9228000001</c:v>
                </c:pt>
                <c:pt idx="8">
                  <c:v>1431550.734928</c:v>
                </c:pt>
                <c:pt idx="9">
                  <c:v>1484316.6540879998</c:v>
                </c:pt>
                <c:pt idx="10">
                  <c:v>1499449.6416579999</c:v>
                </c:pt>
                <c:pt idx="11">
                  <c:v>1472835.768352</c:v>
                </c:pt>
                <c:pt idx="12">
                  <c:v>1471597.9475360001</c:v>
                </c:pt>
                <c:pt idx="13">
                  <c:v>1431370.430286</c:v>
                </c:pt>
                <c:pt idx="14">
                  <c:v>1536376.0938539999</c:v>
                </c:pt>
                <c:pt idx="15">
                  <c:v>1509232.7785179999</c:v>
                </c:pt>
                <c:pt idx="16">
                  <c:v>1536026.5005040001</c:v>
                </c:pt>
                <c:pt idx="17">
                  <c:v>1504813.7620899999</c:v>
                </c:pt>
                <c:pt idx="18">
                  <c:v>1542453.7678359998</c:v>
                </c:pt>
                <c:pt idx="19">
                  <c:v>1525549.621508</c:v>
                </c:pt>
                <c:pt idx="20">
                  <c:v>1510207.5038640001</c:v>
                </c:pt>
                <c:pt idx="21">
                  <c:v>1549839.13274</c:v>
                </c:pt>
                <c:pt idx="22">
                  <c:v>1586762.3149600001</c:v>
                </c:pt>
                <c:pt idx="23">
                  <c:v>1564193.5908260001</c:v>
                </c:pt>
                <c:pt idx="24">
                  <c:v>1535349.6019819998</c:v>
                </c:pt>
                <c:pt idx="25">
                  <c:v>1518476.31268</c:v>
                </c:pt>
                <c:pt idx="26">
                  <c:v>1610804.8081040001</c:v>
                </c:pt>
                <c:pt idx="27">
                  <c:v>1562110.268072</c:v>
                </c:pt>
                <c:pt idx="28">
                  <c:v>1624725.8190000001</c:v>
                </c:pt>
                <c:pt idx="29">
                  <c:v>1572851.3730000001</c:v>
                </c:pt>
                <c:pt idx="30">
                  <c:v>1661040.1489559999</c:v>
                </c:pt>
                <c:pt idx="31">
                  <c:v>1599752.88818</c:v>
                </c:pt>
                <c:pt idx="32">
                  <c:v>1587609.8538879999</c:v>
                </c:pt>
                <c:pt idx="33">
                  <c:v>1626850.1324680001</c:v>
                </c:pt>
                <c:pt idx="34">
                  <c:v>1660686.8404600001</c:v>
                </c:pt>
                <c:pt idx="35">
                  <c:v>1640029.595366</c:v>
                </c:pt>
                <c:pt idx="36">
                  <c:v>1643397.2227779999</c:v>
                </c:pt>
                <c:pt idx="37">
                  <c:v>1575892.5586000001</c:v>
                </c:pt>
                <c:pt idx="38">
                  <c:v>1615260.2367400001</c:v>
                </c:pt>
                <c:pt idx="39">
                  <c:v>1678593.590568</c:v>
                </c:pt>
                <c:pt idx="40">
                  <c:v>1683016.098208</c:v>
                </c:pt>
                <c:pt idx="41">
                  <c:v>1659925.982876</c:v>
                </c:pt>
                <c:pt idx="42">
                  <c:v>1674596.347084</c:v>
                </c:pt>
                <c:pt idx="43">
                  <c:v>1616976.12427</c:v>
                </c:pt>
                <c:pt idx="44">
                  <c:v>1613656.0221279999</c:v>
                </c:pt>
                <c:pt idx="45">
                  <c:v>1648070.96548</c:v>
                </c:pt>
                <c:pt idx="46">
                  <c:v>1675134.7653599998</c:v>
                </c:pt>
                <c:pt idx="47">
                  <c:v>1644801.8474440002</c:v>
                </c:pt>
                <c:pt idx="48">
                  <c:v>1628891.199146</c:v>
                </c:pt>
                <c:pt idx="49">
                  <c:v>1571510.95264</c:v>
                </c:pt>
                <c:pt idx="50">
                  <c:v>1649460.75924</c:v>
                </c:pt>
                <c:pt idx="51">
                  <c:v>1642266.7904559998</c:v>
                </c:pt>
                <c:pt idx="52">
                  <c:v>1615898.9666559999</c:v>
                </c:pt>
                <c:pt idx="53">
                  <c:v>1640272.42346</c:v>
                </c:pt>
                <c:pt idx="54">
                  <c:v>1662260.75923</c:v>
                </c:pt>
                <c:pt idx="55">
                  <c:v>1629380.2197399999</c:v>
                </c:pt>
                <c:pt idx="56">
                  <c:v>1627412.1960159999</c:v>
                </c:pt>
                <c:pt idx="57">
                  <c:v>1646116.83106</c:v>
                </c:pt>
                <c:pt idx="58">
                  <c:v>1710572.9548899999</c:v>
                </c:pt>
                <c:pt idx="59">
                  <c:v>1666896.6381999999</c:v>
                </c:pt>
                <c:pt idx="60">
                  <c:v>1559752.507456</c:v>
                </c:pt>
                <c:pt idx="61">
                  <c:v>1518354.338798</c:v>
                </c:pt>
                <c:pt idx="62">
                  <c:v>1597276.5504640001</c:v>
                </c:pt>
                <c:pt idx="63">
                  <c:v>1618893.787126</c:v>
                </c:pt>
                <c:pt idx="64">
                  <c:v>1568767.151392</c:v>
                </c:pt>
                <c:pt idx="65">
                  <c:v>1610010.3739099998</c:v>
                </c:pt>
                <c:pt idx="66">
                  <c:v>1648444.3659819998</c:v>
                </c:pt>
                <c:pt idx="67">
                  <c:v>1604740.6214239998</c:v>
                </c:pt>
                <c:pt idx="68">
                  <c:v>1596550.103172</c:v>
                </c:pt>
                <c:pt idx="69">
                  <c:v>1630988.7808300001</c:v>
                </c:pt>
                <c:pt idx="70">
                  <c:v>1631305.7445680001</c:v>
                </c:pt>
                <c:pt idx="71">
                  <c:v>1593894.6830079998</c:v>
                </c:pt>
                <c:pt idx="72">
                  <c:v>1595316.4102960001</c:v>
                </c:pt>
                <c:pt idx="73">
                  <c:v>1536930.629982</c:v>
                </c:pt>
                <c:pt idx="74">
                  <c:v>1609772.6612240002</c:v>
                </c:pt>
                <c:pt idx="75">
                  <c:v>1620484.5090399999</c:v>
                </c:pt>
                <c:pt idx="76">
                  <c:v>1616090.899678</c:v>
                </c:pt>
                <c:pt idx="77">
                  <c:v>1608794.1829599999</c:v>
                </c:pt>
                <c:pt idx="78">
                  <c:v>1634311.100728</c:v>
                </c:pt>
                <c:pt idx="79">
                  <c:v>1616093.9726999998</c:v>
                </c:pt>
                <c:pt idx="80">
                  <c:v>1609253.482386</c:v>
                </c:pt>
                <c:pt idx="81">
                  <c:v>1658101.2445359998</c:v>
                </c:pt>
                <c:pt idx="82">
                  <c:v>1677738.718476</c:v>
                </c:pt>
                <c:pt idx="83">
                  <c:v>1637548.44172</c:v>
                </c:pt>
                <c:pt idx="84">
                  <c:v>1648089.1931679999</c:v>
                </c:pt>
                <c:pt idx="85">
                  <c:v>1609045.3128</c:v>
                </c:pt>
                <c:pt idx="86">
                  <c:v>1690548.9249999998</c:v>
                </c:pt>
                <c:pt idx="87">
                  <c:v>1662069.4143719999</c:v>
                </c:pt>
                <c:pt idx="88">
                  <c:v>1669107.859644</c:v>
                </c:pt>
                <c:pt idx="89">
                  <c:v>1623515.9548599999</c:v>
                </c:pt>
                <c:pt idx="90">
                  <c:v>1662014.221386</c:v>
                </c:pt>
                <c:pt idx="91">
                  <c:v>1649417.7827979999</c:v>
                </c:pt>
                <c:pt idx="92">
                  <c:v>1597061.3363999999</c:v>
                </c:pt>
                <c:pt idx="93">
                  <c:v>1662529.6446079998</c:v>
                </c:pt>
                <c:pt idx="94">
                  <c:v>1716107.3487999998</c:v>
                </c:pt>
                <c:pt idx="95">
                  <c:v>1670529.435844</c:v>
                </c:pt>
                <c:pt idx="96">
                  <c:v>1630949.7434680001</c:v>
                </c:pt>
                <c:pt idx="97">
                  <c:v>1602924.317032</c:v>
                </c:pt>
                <c:pt idx="98">
                  <c:v>1782747.7761279999</c:v>
                </c:pt>
                <c:pt idx="99">
                  <c:v>1686506.7814</c:v>
                </c:pt>
                <c:pt idx="100">
                  <c:v>1690864.11885</c:v>
                </c:pt>
                <c:pt idx="101">
                  <c:v>1665539.857168</c:v>
                </c:pt>
                <c:pt idx="102">
                  <c:v>1709037.6175200001</c:v>
                </c:pt>
                <c:pt idx="103">
                  <c:v>1679163.424356</c:v>
                </c:pt>
                <c:pt idx="104">
                  <c:v>1657610.6186319999</c:v>
                </c:pt>
                <c:pt idx="105">
                  <c:v>1655960.316784</c:v>
                </c:pt>
                <c:pt idx="106">
                  <c:v>1683191.31712</c:v>
                </c:pt>
                <c:pt idx="107">
                  <c:v>1704630.5963999999</c:v>
                </c:pt>
                <c:pt idx="108">
                  <c:v>1656143.645884</c:v>
                </c:pt>
                <c:pt idx="109">
                  <c:v>1581217.617388</c:v>
                </c:pt>
                <c:pt idx="110">
                  <c:v>1681507.8460599999</c:v>
                </c:pt>
                <c:pt idx="111">
                  <c:v>1657865.8899019998</c:v>
                </c:pt>
                <c:pt idx="112">
                  <c:v>1660730.127172</c:v>
                </c:pt>
                <c:pt idx="113">
                  <c:v>1677199.4044639999</c:v>
                </c:pt>
                <c:pt idx="114">
                  <c:v>1675443.6863600002</c:v>
                </c:pt>
                <c:pt idx="115">
                  <c:v>1639119.3576159999</c:v>
                </c:pt>
                <c:pt idx="116">
                  <c:v>1636986.1920099999</c:v>
                </c:pt>
                <c:pt idx="117">
                  <c:v>1637727.772384</c:v>
                </c:pt>
                <c:pt idx="118">
                  <c:v>1729476.219392</c:v>
                </c:pt>
                <c:pt idx="119">
                  <c:v>1664008.377938</c:v>
                </c:pt>
                <c:pt idx="120">
                  <c:v>1624700.2419599998</c:v>
                </c:pt>
                <c:pt idx="121">
                  <c:v>1582253.7411199999</c:v>
                </c:pt>
                <c:pt idx="122">
                  <c:v>1734240.596008</c:v>
                </c:pt>
                <c:pt idx="123">
                  <c:v>1656273.3495360001</c:v>
                </c:pt>
                <c:pt idx="124">
                  <c:v>1666911.3773739999</c:v>
                </c:pt>
                <c:pt idx="125">
                  <c:v>1674089.9378800001</c:v>
                </c:pt>
                <c:pt idx="126">
                  <c:v>1663426.8051519999</c:v>
                </c:pt>
                <c:pt idx="127">
                  <c:v>1642998.3720419998</c:v>
                </c:pt>
                <c:pt idx="128">
                  <c:v>1633247.1120519999</c:v>
                </c:pt>
                <c:pt idx="129">
                  <c:v>1621907.121272</c:v>
                </c:pt>
                <c:pt idx="130">
                  <c:v>1723135.0614279998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835904"/>
        <c:axId val="145858944"/>
      </c:scatterChart>
      <c:valAx>
        <c:axId val="145835904"/>
        <c:scaling>
          <c:orientation val="minMax"/>
          <c:max val="1900000"/>
          <c:min val="13000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TRZBYe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45858944"/>
        <c:crosses val="autoZero"/>
        <c:crossBetween val="midCat"/>
      </c:valAx>
      <c:valAx>
        <c:axId val="145858944"/>
        <c:scaling>
          <c:orientation val="minMax"/>
          <c:max val="1900000"/>
          <c:min val="13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TRZBYeHAT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4583590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Tržby=F(MNE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'PR040601'!$G$1</c:f>
              <c:strCache>
                <c:ptCount val="1"/>
                <c:pt idx="0">
                  <c:v>Mne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'PR040601'!$G$2:$G$132</c:f>
              <c:numCache>
                <c:formatCode>General</c:formatCode>
                <c:ptCount val="131"/>
                <c:pt idx="0">
                  <c:v>1765914.08</c:v>
                </c:pt>
                <c:pt idx="1">
                  <c:v>1692846</c:v>
                </c:pt>
                <c:pt idx="2">
                  <c:v>1896389.4400000002</c:v>
                </c:pt>
                <c:pt idx="3">
                  <c:v>1896843.5999999999</c:v>
                </c:pt>
                <c:pt idx="4">
                  <c:v>1879187.35</c:v>
                </c:pt>
                <c:pt idx="5">
                  <c:v>1803880.2</c:v>
                </c:pt>
                <c:pt idx="6">
                  <c:v>2022745.68</c:v>
                </c:pt>
                <c:pt idx="7">
                  <c:v>1926486.0000000002</c:v>
                </c:pt>
                <c:pt idx="8">
                  <c:v>1729161.3599999999</c:v>
                </c:pt>
                <c:pt idx="9">
                  <c:v>1924735.5599999998</c:v>
                </c:pt>
                <c:pt idx="10">
                  <c:v>1980825.21</c:v>
                </c:pt>
                <c:pt idx="11">
                  <c:v>1882182.24</c:v>
                </c:pt>
                <c:pt idx="12">
                  <c:v>1877594.32</c:v>
                </c:pt>
                <c:pt idx="13">
                  <c:v>1728493.07</c:v>
                </c:pt>
                <c:pt idx="14">
                  <c:v>2117691.23</c:v>
                </c:pt>
                <c:pt idx="15">
                  <c:v>2017085.91</c:v>
                </c:pt>
                <c:pt idx="16">
                  <c:v>2116395.48</c:v>
                </c:pt>
                <c:pt idx="17">
                  <c:v>2000707.05</c:v>
                </c:pt>
                <c:pt idx="18">
                  <c:v>2140217.8199999998</c:v>
                </c:pt>
                <c:pt idx="19">
                  <c:v>2077563.46</c:v>
                </c:pt>
                <c:pt idx="20">
                  <c:v>2020698.68</c:v>
                </c:pt>
                <c:pt idx="21">
                  <c:v>2167591.3000000003</c:v>
                </c:pt>
                <c:pt idx="22">
                  <c:v>2304445.2000000002</c:v>
                </c:pt>
                <c:pt idx="23">
                  <c:v>2220795.37</c:v>
                </c:pt>
                <c:pt idx="24">
                  <c:v>2113886.59</c:v>
                </c:pt>
                <c:pt idx="25">
                  <c:v>2051346.6</c:v>
                </c:pt>
                <c:pt idx="26">
                  <c:v>2393557.48</c:v>
                </c:pt>
                <c:pt idx="27">
                  <c:v>2213073.64</c:v>
                </c:pt>
                <c:pt idx="28">
                  <c:v>2445155</c:v>
                </c:pt>
                <c:pt idx="29">
                  <c:v>2252885</c:v>
                </c:pt>
                <c:pt idx="30">
                  <c:v>2579752.2200000002</c:v>
                </c:pt>
                <c:pt idx="31">
                  <c:v>2352594.1</c:v>
                </c:pt>
                <c:pt idx="32">
                  <c:v>2307586.56</c:v>
                </c:pt>
                <c:pt idx="33">
                  <c:v>2453028.66</c:v>
                </c:pt>
                <c:pt idx="34">
                  <c:v>2578442.7000000002</c:v>
                </c:pt>
                <c:pt idx="35">
                  <c:v>2501877.67</c:v>
                </c:pt>
                <c:pt idx="36">
                  <c:v>2514359.61</c:v>
                </c:pt>
                <c:pt idx="37">
                  <c:v>2264157</c:v>
                </c:pt>
                <c:pt idx="38">
                  <c:v>2410071.3000000003</c:v>
                </c:pt>
                <c:pt idx="39">
                  <c:v>2644813.16</c:v>
                </c:pt>
                <c:pt idx="40">
                  <c:v>2661204.9600000004</c:v>
                </c:pt>
                <c:pt idx="41">
                  <c:v>2575622.62</c:v>
                </c:pt>
                <c:pt idx="42">
                  <c:v>2629997.58</c:v>
                </c:pt>
                <c:pt idx="43">
                  <c:v>2416431.15</c:v>
                </c:pt>
                <c:pt idx="44">
                  <c:v>2404125.36</c:v>
                </c:pt>
                <c:pt idx="45">
                  <c:v>2531682.6</c:v>
                </c:pt>
                <c:pt idx="46">
                  <c:v>2631993.1999999997</c:v>
                </c:pt>
                <c:pt idx="47">
                  <c:v>2519565.7800000003</c:v>
                </c:pt>
                <c:pt idx="48">
                  <c:v>2460593.77</c:v>
                </c:pt>
                <c:pt idx="49">
                  <c:v>2247916.8000000003</c:v>
                </c:pt>
                <c:pt idx="50">
                  <c:v>2536833.8000000003</c:v>
                </c:pt>
                <c:pt idx="51">
                  <c:v>2510169.7199999997</c:v>
                </c:pt>
                <c:pt idx="52">
                  <c:v>2412438.7199999997</c:v>
                </c:pt>
                <c:pt idx="53">
                  <c:v>2502777.7000000002</c:v>
                </c:pt>
                <c:pt idx="54">
                  <c:v>2584276.3499999996</c:v>
                </c:pt>
                <c:pt idx="55">
                  <c:v>2462406.2999999998</c:v>
                </c:pt>
                <c:pt idx="56">
                  <c:v>2455111.92</c:v>
                </c:pt>
                <c:pt idx="57">
                  <c:v>2524439.7000000002</c:v>
                </c:pt>
                <c:pt idx="58">
                  <c:v>2763343.05</c:v>
                </c:pt>
                <c:pt idx="59">
                  <c:v>2601459</c:v>
                </c:pt>
                <c:pt idx="60">
                  <c:v>2204334.7200000002</c:v>
                </c:pt>
                <c:pt idx="61">
                  <c:v>2050894.5099999998</c:v>
                </c:pt>
                <c:pt idx="62">
                  <c:v>2343415.6800000002</c:v>
                </c:pt>
                <c:pt idx="63">
                  <c:v>2423538.87</c:v>
                </c:pt>
                <c:pt idx="64">
                  <c:v>2237747.04</c:v>
                </c:pt>
                <c:pt idx="65">
                  <c:v>2390612.9499999997</c:v>
                </c:pt>
                <c:pt idx="66">
                  <c:v>2533066.59</c:v>
                </c:pt>
                <c:pt idx="67">
                  <c:v>2371080.88</c:v>
                </c:pt>
                <c:pt idx="68">
                  <c:v>2340723.14</c:v>
                </c:pt>
                <c:pt idx="69">
                  <c:v>2468368.35</c:v>
                </c:pt>
                <c:pt idx="70">
                  <c:v>2469543.16</c:v>
                </c:pt>
                <c:pt idx="71">
                  <c:v>2330880.96</c:v>
                </c:pt>
                <c:pt idx="72">
                  <c:v>2336150.52</c:v>
                </c:pt>
                <c:pt idx="73">
                  <c:v>2119746.59</c:v>
                </c:pt>
                <c:pt idx="74">
                  <c:v>2389731.8800000004</c:v>
                </c:pt>
                <c:pt idx="75">
                  <c:v>2429434.8000000003</c:v>
                </c:pt>
                <c:pt idx="76">
                  <c:v>2413150.1100000003</c:v>
                </c:pt>
                <c:pt idx="77">
                  <c:v>2386105.2000000002</c:v>
                </c:pt>
                <c:pt idx="78">
                  <c:v>2480682.36</c:v>
                </c:pt>
                <c:pt idx="79">
                  <c:v>2413161.5</c:v>
                </c:pt>
                <c:pt idx="80">
                  <c:v>2387807.5700000003</c:v>
                </c:pt>
                <c:pt idx="81">
                  <c:v>2568859.3199999998</c:v>
                </c:pt>
                <c:pt idx="82">
                  <c:v>2641644.62</c:v>
                </c:pt>
                <c:pt idx="83">
                  <c:v>2492681.4</c:v>
                </c:pt>
                <c:pt idx="84">
                  <c:v>2531750.16</c:v>
                </c:pt>
                <c:pt idx="85">
                  <c:v>2387036</c:v>
                </c:pt>
                <c:pt idx="86">
                  <c:v>2689125</c:v>
                </c:pt>
                <c:pt idx="87">
                  <c:v>2583567.14</c:v>
                </c:pt>
                <c:pt idx="88">
                  <c:v>2609654.7799999998</c:v>
                </c:pt>
                <c:pt idx="89">
                  <c:v>2440670.6999999997</c:v>
                </c:pt>
                <c:pt idx="90">
                  <c:v>2583362.5699999998</c:v>
                </c:pt>
                <c:pt idx="91">
                  <c:v>2536674.5099999998</c:v>
                </c:pt>
                <c:pt idx="92">
                  <c:v>2342618</c:v>
                </c:pt>
                <c:pt idx="93">
                  <c:v>2585272.96</c:v>
                </c:pt>
                <c:pt idx="94">
                  <c:v>2783856</c:v>
                </c:pt>
                <c:pt idx="95">
                  <c:v>2614923.7800000003</c:v>
                </c:pt>
                <c:pt idx="96">
                  <c:v>2468223.66</c:v>
                </c:pt>
                <c:pt idx="97">
                  <c:v>2364348.84</c:v>
                </c:pt>
                <c:pt idx="98">
                  <c:v>3030855.36</c:v>
                </c:pt>
                <c:pt idx="99">
                  <c:v>2674143</c:v>
                </c:pt>
                <c:pt idx="100">
                  <c:v>2690293.25</c:v>
                </c:pt>
                <c:pt idx="101">
                  <c:v>2596430.16</c:v>
                </c:pt>
                <c:pt idx="102">
                  <c:v>2757652.4000000004</c:v>
                </c:pt>
                <c:pt idx="103">
                  <c:v>2646925.2200000002</c:v>
                </c:pt>
                <c:pt idx="104">
                  <c:v>2567040.84</c:v>
                </c:pt>
                <c:pt idx="105">
                  <c:v>2560924.08</c:v>
                </c:pt>
                <c:pt idx="106">
                  <c:v>2661854.4000000004</c:v>
                </c:pt>
                <c:pt idx="107">
                  <c:v>2741318</c:v>
                </c:pt>
                <c:pt idx="108">
                  <c:v>2561603.58</c:v>
                </c:pt>
                <c:pt idx="109">
                  <c:v>2283894.06</c:v>
                </c:pt>
                <c:pt idx="110">
                  <c:v>2655614.6999999997</c:v>
                </c:pt>
                <c:pt idx="111">
                  <c:v>2567986.9899999998</c:v>
                </c:pt>
                <c:pt idx="112">
                  <c:v>2578603.14</c:v>
                </c:pt>
                <c:pt idx="113">
                  <c:v>2639645.6800000002</c:v>
                </c:pt>
                <c:pt idx="114">
                  <c:v>2633138.2000000002</c:v>
                </c:pt>
                <c:pt idx="115">
                  <c:v>2498503.92</c:v>
                </c:pt>
                <c:pt idx="116">
                  <c:v>2490597.4500000002</c:v>
                </c:pt>
                <c:pt idx="117">
                  <c:v>2493346.08</c:v>
                </c:pt>
                <c:pt idx="118">
                  <c:v>2833407.04</c:v>
                </c:pt>
                <c:pt idx="119">
                  <c:v>2590753.81</c:v>
                </c:pt>
                <c:pt idx="120">
                  <c:v>2445060.1999999997</c:v>
                </c:pt>
                <c:pt idx="121">
                  <c:v>2287734.4</c:v>
                </c:pt>
                <c:pt idx="122">
                  <c:v>2851065.96</c:v>
                </c:pt>
                <c:pt idx="123">
                  <c:v>2562084.3200000003</c:v>
                </c:pt>
                <c:pt idx="124">
                  <c:v>2601513.63</c:v>
                </c:pt>
                <c:pt idx="125">
                  <c:v>2628120.6</c:v>
                </c:pt>
                <c:pt idx="126">
                  <c:v>2588598.2399999998</c:v>
                </c:pt>
                <c:pt idx="127">
                  <c:v>2512881.29</c:v>
                </c:pt>
                <c:pt idx="128">
                  <c:v>2476738.7399999998</c:v>
                </c:pt>
                <c:pt idx="129">
                  <c:v>2434707.64</c:v>
                </c:pt>
                <c:pt idx="130">
                  <c:v>2809903.86</c:v>
                </c:pt>
              </c:numCache>
            </c:numRef>
          </c:xVal>
          <c:yVal>
            <c:numRef>
              <c:f>'PR040601'!$E$2:$E$132</c:f>
              <c:numCache>
                <c:formatCode>General</c:formatCode>
                <c:ptCount val="131"/>
                <c:pt idx="0">
                  <c:v>1326801.4671712143</c:v>
                </c:pt>
                <c:pt idx="1">
                  <c:v>1349908.0860386377</c:v>
                </c:pt>
                <c:pt idx="2">
                  <c:v>1441822.1469826726</c:v>
                </c:pt>
                <c:pt idx="3">
                  <c:v>1346024.0987851026</c:v>
                </c:pt>
                <c:pt idx="4">
                  <c:v>1559448.6822014207</c:v>
                </c:pt>
                <c:pt idx="5">
                  <c:v>1512004.71353648</c:v>
                </c:pt>
                <c:pt idx="6">
                  <c:v>1425258.2486888401</c:v>
                </c:pt>
                <c:pt idx="7">
                  <c:v>1499170.5171612559</c:v>
                </c:pt>
                <c:pt idx="8">
                  <c:v>1385293.5338246033</c:v>
                </c:pt>
                <c:pt idx="9">
                  <c:v>1469969.6607581491</c:v>
                </c:pt>
                <c:pt idx="10">
                  <c:v>1398334.8602536016</c:v>
                </c:pt>
                <c:pt idx="11">
                  <c:v>1381491.1040297416</c:v>
                </c:pt>
                <c:pt idx="12">
                  <c:v>1428454.6571068179</c:v>
                </c:pt>
                <c:pt idx="13">
                  <c:v>1384406.5591183694</c:v>
                </c:pt>
                <c:pt idx="14">
                  <c:v>1464653.2895173603</c:v>
                </c:pt>
                <c:pt idx="15">
                  <c:v>1479445.4623912899</c:v>
                </c:pt>
                <c:pt idx="16">
                  <c:v>1646682.1682267808</c:v>
                </c:pt>
                <c:pt idx="17">
                  <c:v>1570359.0586204606</c:v>
                </c:pt>
                <c:pt idx="18">
                  <c:v>1630167.8284538272</c:v>
                </c:pt>
                <c:pt idx="19">
                  <c:v>1674376.8173670582</c:v>
                </c:pt>
                <c:pt idx="20">
                  <c:v>1506849.2332204739</c:v>
                </c:pt>
                <c:pt idx="21">
                  <c:v>1741849.9634866891</c:v>
                </c:pt>
                <c:pt idx="22">
                  <c:v>1563478.092013543</c:v>
                </c:pt>
                <c:pt idx="23">
                  <c:v>1485448.2506804753</c:v>
                </c:pt>
                <c:pt idx="24">
                  <c:v>1633925.0813251012</c:v>
                </c:pt>
                <c:pt idx="25">
                  <c:v>1577768.9039367987</c:v>
                </c:pt>
                <c:pt idx="26">
                  <c:v>1741347.5071366925</c:v>
                </c:pt>
                <c:pt idx="27">
                  <c:v>1711034.8868087365</c:v>
                </c:pt>
                <c:pt idx="28">
                  <c:v>1863731.7931354975</c:v>
                </c:pt>
                <c:pt idx="29">
                  <c:v>1761461.5282480249</c:v>
                </c:pt>
                <c:pt idx="30">
                  <c:v>1869787.4593374494</c:v>
                </c:pt>
                <c:pt idx="31">
                  <c:v>1779609.871871473</c:v>
                </c:pt>
                <c:pt idx="32">
                  <c:v>1685888.8003717719</c:v>
                </c:pt>
                <c:pt idx="33">
                  <c:v>1760431.3217818495</c:v>
                </c:pt>
                <c:pt idx="34">
                  <c:v>1614515.1364270065</c:v>
                </c:pt>
                <c:pt idx="35">
                  <c:v>1591624.5103896966</c:v>
                </c:pt>
                <c:pt idx="36">
                  <c:v>1720802.6953462125</c:v>
                </c:pt>
                <c:pt idx="37">
                  <c:v>1591556.1973046537</c:v>
                </c:pt>
                <c:pt idx="38">
                  <c:v>1709947.3876385845</c:v>
                </c:pt>
                <c:pt idx="39">
                  <c:v>1884862.7763393745</c:v>
                </c:pt>
                <c:pt idx="40">
                  <c:v>1830739.4941246763</c:v>
                </c:pt>
                <c:pt idx="41">
                  <c:v>1795652.625638983</c:v>
                </c:pt>
                <c:pt idx="42">
                  <c:v>1873124.941910642</c:v>
                </c:pt>
                <c:pt idx="43">
                  <c:v>1868228.3741618535</c:v>
                </c:pt>
                <c:pt idx="44">
                  <c:v>1873571.167762066</c:v>
                </c:pt>
                <c:pt idx="45">
                  <c:v>1846555.2678749252</c:v>
                </c:pt>
                <c:pt idx="46">
                  <c:v>1794192.6906990639</c:v>
                </c:pt>
                <c:pt idx="47">
                  <c:v>1888584.8104627233</c:v>
                </c:pt>
                <c:pt idx="48">
                  <c:v>1524455.453760871</c:v>
                </c:pt>
                <c:pt idx="49">
                  <c:v>1415670.0524463917</c:v>
                </c:pt>
                <c:pt idx="50">
                  <c:v>1615174.0357166566</c:v>
                </c:pt>
                <c:pt idx="51">
                  <c:v>1636896.7337183827</c:v>
                </c:pt>
                <c:pt idx="52">
                  <c:v>1619846.9428400716</c:v>
                </c:pt>
                <c:pt idx="53">
                  <c:v>1742495.6184027086</c:v>
                </c:pt>
                <c:pt idx="54">
                  <c:v>1729693.3877713601</c:v>
                </c:pt>
                <c:pt idx="55">
                  <c:v>1680895.2731859523</c:v>
                </c:pt>
                <c:pt idx="56">
                  <c:v>1562548.1311823672</c:v>
                </c:pt>
                <c:pt idx="57">
                  <c:v>1596795.425877979</c:v>
                </c:pt>
                <c:pt idx="58">
                  <c:v>1556718.3164044346</c:v>
                </c:pt>
                <c:pt idx="59">
                  <c:v>1548828.0886941513</c:v>
                </c:pt>
                <c:pt idx="60">
                  <c:v>1467723.0299409148</c:v>
                </c:pt>
                <c:pt idx="61">
                  <c:v>1375664.6086436964</c:v>
                </c:pt>
                <c:pt idx="62">
                  <c:v>1654808.2055367455</c:v>
                </c:pt>
                <c:pt idx="63">
                  <c:v>1575672.110469362</c:v>
                </c:pt>
                <c:pt idx="64">
                  <c:v>1697765.4849631547</c:v>
                </c:pt>
                <c:pt idx="65">
                  <c:v>1704662.9821416715</c:v>
                </c:pt>
                <c:pt idx="66">
                  <c:v>1637579.8977627298</c:v>
                </c:pt>
                <c:pt idx="67">
                  <c:v>1685998.9709885148</c:v>
                </c:pt>
                <c:pt idx="68">
                  <c:v>1633977.9924317864</c:v>
                </c:pt>
                <c:pt idx="69">
                  <c:v>1591616.7762065988</c:v>
                </c:pt>
                <c:pt idx="70">
                  <c:v>1613879.3732988115</c:v>
                </c:pt>
                <c:pt idx="71">
                  <c:v>1557860.9174799176</c:v>
                </c:pt>
                <c:pt idx="72">
                  <c:v>1542110.1706167429</c:v>
                </c:pt>
                <c:pt idx="73">
                  <c:v>1441947.7527716921</c:v>
                </c:pt>
                <c:pt idx="74">
                  <c:v>1690088.9928965012</c:v>
                </c:pt>
                <c:pt idx="75">
                  <c:v>1475814.9107083583</c:v>
                </c:pt>
                <c:pt idx="76">
                  <c:v>1792263.3605523468</c:v>
                </c:pt>
                <c:pt idx="77">
                  <c:v>1693055.1350992497</c:v>
                </c:pt>
                <c:pt idx="78">
                  <c:v>1700607.1167762065</c:v>
                </c:pt>
                <c:pt idx="79">
                  <c:v>1720283.7084246166</c:v>
                </c:pt>
                <c:pt idx="80">
                  <c:v>1555636.3274248156</c:v>
                </c:pt>
                <c:pt idx="81">
                  <c:v>1638029.4430060412</c:v>
                </c:pt>
                <c:pt idx="82">
                  <c:v>1606678.8820288123</c:v>
                </c:pt>
                <c:pt idx="83">
                  <c:v>1491364.0045143729</c:v>
                </c:pt>
                <c:pt idx="84">
                  <c:v>1587683.2304321846</c:v>
                </c:pt>
                <c:pt idx="85">
                  <c:v>1636099.0174600012</c:v>
                </c:pt>
                <c:pt idx="86">
                  <c:v>1768958.4412135696</c:v>
                </c:pt>
                <c:pt idx="87">
                  <c:v>1692116.3778795723</c:v>
                </c:pt>
                <c:pt idx="88">
                  <c:v>1890192.3587598752</c:v>
                </c:pt>
                <c:pt idx="89">
                  <c:v>1917321.781849565</c:v>
                </c:pt>
                <c:pt idx="90">
                  <c:v>1902470.1254730134</c:v>
                </c:pt>
                <c:pt idx="91">
                  <c:v>1836597.9552545974</c:v>
                </c:pt>
                <c:pt idx="92">
                  <c:v>1706548.2307641238</c:v>
                </c:pt>
                <c:pt idx="93">
                  <c:v>1926467.0384385579</c:v>
                </c:pt>
                <c:pt idx="94">
                  <c:v>1922143.4309234547</c:v>
                </c:pt>
                <c:pt idx="95">
                  <c:v>1672365.9629555864</c:v>
                </c:pt>
                <c:pt idx="96">
                  <c:v>1796450.5410608775</c:v>
                </c:pt>
                <c:pt idx="97">
                  <c:v>1750180.7408882692</c:v>
                </c:pt>
                <c:pt idx="98">
                  <c:v>1855916.6500697071</c:v>
                </c:pt>
                <c:pt idx="99">
                  <c:v>1805670.7495186881</c:v>
                </c:pt>
                <c:pt idx="100">
                  <c:v>1922046.9693952068</c:v>
                </c:pt>
                <c:pt idx="101">
                  <c:v>1809018.7545641637</c:v>
                </c:pt>
                <c:pt idx="102">
                  <c:v>1865548.3303458805</c:v>
                </c:pt>
                <c:pt idx="103">
                  <c:v>1793113.6227843058</c:v>
                </c:pt>
                <c:pt idx="104">
                  <c:v>1757157.870278165</c:v>
                </c:pt>
                <c:pt idx="105">
                  <c:v>1626281.6835955651</c:v>
                </c:pt>
                <c:pt idx="106">
                  <c:v>1544456.0512514107</c:v>
                </c:pt>
                <c:pt idx="107">
                  <c:v>1533859.7224988381</c:v>
                </c:pt>
                <c:pt idx="108">
                  <c:v>1436229.5027550953</c:v>
                </c:pt>
                <c:pt idx="109">
                  <c:v>1312458.1756622186</c:v>
                </c:pt>
                <c:pt idx="110">
                  <c:v>1519642.0035849432</c:v>
                </c:pt>
                <c:pt idx="111">
                  <c:v>1357285.2021509658</c:v>
                </c:pt>
                <c:pt idx="112">
                  <c:v>1468535.3515236008</c:v>
                </c:pt>
                <c:pt idx="113">
                  <c:v>1399203.2795591848</c:v>
                </c:pt>
                <c:pt idx="114">
                  <c:v>1332273.8830246299</c:v>
                </c:pt>
                <c:pt idx="115">
                  <c:v>1344029.6089756356</c:v>
                </c:pt>
                <c:pt idx="116">
                  <c:v>1301398.8913231096</c:v>
                </c:pt>
                <c:pt idx="117">
                  <c:v>1339921.3304122684</c:v>
                </c:pt>
                <c:pt idx="118">
                  <c:v>1385474.2415189536</c:v>
                </c:pt>
                <c:pt idx="119">
                  <c:v>1368963.0551682932</c:v>
                </c:pt>
                <c:pt idx="120">
                  <c:v>1311608.2785633672</c:v>
                </c:pt>
                <c:pt idx="121">
                  <c:v>1341931.7864967138</c:v>
                </c:pt>
                <c:pt idx="122">
                  <c:v>1637078.2712607051</c:v>
                </c:pt>
                <c:pt idx="123">
                  <c:v>1391952.0347872269</c:v>
                </c:pt>
                <c:pt idx="124">
                  <c:v>1596784.3391090753</c:v>
                </c:pt>
                <c:pt idx="125">
                  <c:v>1555001.3941445926</c:v>
                </c:pt>
                <c:pt idx="126">
                  <c:v>1526586.2046073158</c:v>
                </c:pt>
                <c:pt idx="127">
                  <c:v>1533492.597756091</c:v>
                </c:pt>
                <c:pt idx="128">
                  <c:v>1501200.9891787823</c:v>
                </c:pt>
                <c:pt idx="129">
                  <c:v>1522578.8687512446</c:v>
                </c:pt>
                <c:pt idx="130">
                  <c:v>1528816.802761734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019456"/>
        <c:axId val="146021376"/>
      </c:scatterChart>
      <c:valAx>
        <c:axId val="146019456"/>
        <c:scaling>
          <c:orientation val="minMax"/>
          <c:max val="3000000"/>
          <c:min val="15000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Mne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46021376"/>
        <c:crosses val="autoZero"/>
        <c:crossBetween val="midCat"/>
      </c:valAx>
      <c:valAx>
        <c:axId val="146021376"/>
        <c:scaling>
          <c:orientation val="minMax"/>
          <c:max val="2000000"/>
          <c:min val="12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tržby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4601945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ACF</a:t>
            </a:r>
            <a:r>
              <a:rPr lang="sk-SK"/>
              <a:t> - tržby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v>ACF</c:v>
          </c:tx>
          <c:spPr>
            <a:ln w="38100" cmpd="sng">
              <a:solidFill>
                <a:schemeClr val="tx1"/>
              </a:solidFill>
            </a:ln>
          </c:spPr>
          <c:invertIfNegative val="0"/>
          <c:cat>
            <c:numRef>
              <c:f>CORRELQ!$V$17:$V$30</c:f>
              <c:numCache>
                <c:formatCode>General</c:formatCode>
                <c:ptCount val="1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</c:numCache>
            </c:numRef>
          </c:cat>
          <c:val>
            <c:numRef>
              <c:f>CORRELQ!$W$17:$W$30</c:f>
              <c:numCache>
                <c:formatCode>0.00</c:formatCode>
                <c:ptCount val="14"/>
                <c:pt idx="0">
                  <c:v>1</c:v>
                </c:pt>
                <c:pt idx="1">
                  <c:v>0.73546914063638658</c:v>
                </c:pt>
                <c:pt idx="2">
                  <c:v>0.71305936944022386</c:v>
                </c:pt>
                <c:pt idx="3">
                  <c:v>0.62414812498557537</c:v>
                </c:pt>
                <c:pt idx="4">
                  <c:v>0.48690155102961985</c:v>
                </c:pt>
                <c:pt idx="5">
                  <c:v>0.42920924331451993</c:v>
                </c:pt>
                <c:pt idx="6">
                  <c:v>0.32953337524207943</c:v>
                </c:pt>
                <c:pt idx="7">
                  <c:v>0.3247729122641656</c:v>
                </c:pt>
                <c:pt idx="8">
                  <c:v>0.29853136323299279</c:v>
                </c:pt>
                <c:pt idx="9">
                  <c:v>0.28868551391454639</c:v>
                </c:pt>
                <c:pt idx="10">
                  <c:v>0.28806249023210917</c:v>
                </c:pt>
                <c:pt idx="11">
                  <c:v>0.25910175183653533</c:v>
                </c:pt>
                <c:pt idx="12">
                  <c:v>0.31303186310740561</c:v>
                </c:pt>
                <c:pt idx="13">
                  <c:v>9.8843829231693672E-2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6199680"/>
        <c:axId val="146201216"/>
      </c:barChart>
      <c:lineChart>
        <c:grouping val="standard"/>
        <c:varyColors val="0"/>
        <c:ser>
          <c:idx val="0"/>
          <c:order val="0"/>
          <c:tx>
            <c:v>-1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CORRELQ!$V$17:$V$30</c:f>
              <c:numCache>
                <c:formatCode>General</c:formatCode>
                <c:ptCount val="1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</c:numCache>
            </c:numRef>
          </c:cat>
          <c:val>
            <c:numRef>
              <c:f>CORRELQ!$R$17:$R$30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v>0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CORRELQ!$V$17:$V$30</c:f>
              <c:numCache>
                <c:formatCode>General</c:formatCode>
                <c:ptCount val="1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</c:numCache>
            </c:numRef>
          </c:cat>
          <c:val>
            <c:numRef>
              <c:f>CORRELQ!$S$17:$S$30</c:f>
              <c:numCache>
                <c:formatCode>General</c:formatCode>
                <c:ptCount val="14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</c:numCache>
            </c:numRef>
          </c:val>
          <c:smooth val="0"/>
        </c:ser>
        <c:ser>
          <c:idx val="2"/>
          <c:order val="2"/>
          <c:tx>
            <c:v>1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CORRELQ!$V$17:$V$30</c:f>
              <c:numCache>
                <c:formatCode>General</c:formatCode>
                <c:ptCount val="1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</c:numCache>
            </c:numRef>
          </c:cat>
          <c:val>
            <c:numRef>
              <c:f>CORRELQ!$T$17:$T$30</c:f>
              <c:numCache>
                <c:formatCode>General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199680"/>
        <c:axId val="146201216"/>
      </c:lineChart>
      <c:catAx>
        <c:axId val="146199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46201216"/>
        <c:crosses val="autoZero"/>
        <c:auto val="1"/>
        <c:lblAlgn val="ctr"/>
        <c:lblOffset val="100"/>
        <c:noMultiLvlLbl val="0"/>
      </c:catAx>
      <c:valAx>
        <c:axId val="146201216"/>
        <c:scaling>
          <c:orientation val="minMax"/>
          <c:max val="1"/>
          <c:min val="-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ACF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14619968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ACF - mzdové náklady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acf</c:v>
          </c:tx>
          <c:spPr>
            <a:solidFill>
              <a:schemeClr val="tx1"/>
            </a:solidFill>
            <a:ln w="38100" cmpd="sng">
              <a:solidFill>
                <a:schemeClr val="tx1"/>
              </a:solidFill>
            </a:ln>
          </c:spPr>
          <c:invertIfNegative val="0"/>
          <c:cat>
            <c:numRef>
              <c:f>CORELMzd!$S$19:$S$33</c:f>
              <c:numCache>
                <c:formatCode>General</c:formatCode>
                <c:ptCount val="1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</c:numCache>
            </c:numRef>
          </c:cat>
          <c:val>
            <c:numRef>
              <c:f>CORELMzd!$X$19:$X$33</c:f>
              <c:numCache>
                <c:formatCode>0.00</c:formatCode>
                <c:ptCount val="15"/>
                <c:pt idx="0">
                  <c:v>1</c:v>
                </c:pt>
                <c:pt idx="1">
                  <c:v>0.55903899356305164</c:v>
                </c:pt>
                <c:pt idx="2">
                  <c:v>0.45743310099872392</c:v>
                </c:pt>
                <c:pt idx="3">
                  <c:v>0.47437800691616339</c:v>
                </c:pt>
                <c:pt idx="4">
                  <c:v>0.65851832413599187</c:v>
                </c:pt>
                <c:pt idx="5">
                  <c:v>0.57261911102773688</c:v>
                </c:pt>
                <c:pt idx="6">
                  <c:v>0.54536021476880292</c:v>
                </c:pt>
                <c:pt idx="7">
                  <c:v>0.55982587134126294</c:v>
                </c:pt>
                <c:pt idx="8">
                  <c:v>0.62825248464444328</c:v>
                </c:pt>
                <c:pt idx="9">
                  <c:v>0.47131525750905862</c:v>
                </c:pt>
                <c:pt idx="10">
                  <c:v>0.46946137489895012</c:v>
                </c:pt>
                <c:pt idx="11">
                  <c:v>0.54259854706844945</c:v>
                </c:pt>
                <c:pt idx="12">
                  <c:v>0.75542633300862549</c:v>
                </c:pt>
                <c:pt idx="13">
                  <c:v>0.5162622046146419</c:v>
                </c:pt>
                <c:pt idx="14">
                  <c:v>0.46083260657399028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6529280"/>
        <c:axId val="146211584"/>
      </c:barChart>
      <c:lineChart>
        <c:grouping val="standard"/>
        <c:varyColors val="0"/>
        <c:ser>
          <c:idx val="1"/>
          <c:order val="1"/>
          <c:tx>
            <c:v>-1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val>
            <c:numRef>
              <c:f>CORELMzd!$U$19:$U$33</c:f>
              <c:numCache>
                <c:formatCode>General</c:formatCode>
                <c:ptCount val="15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>-1</c:v>
                </c:pt>
              </c:numCache>
            </c:numRef>
          </c:val>
          <c:smooth val="0"/>
        </c:ser>
        <c:ser>
          <c:idx val="2"/>
          <c:order val="2"/>
          <c:tx>
            <c:v>1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val>
            <c:numRef>
              <c:f>CORELMzd!$V$19:$V$33</c:f>
              <c:numCache>
                <c:formatCode>General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v>0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val>
            <c:numRef>
              <c:f>CORELMzd!$T$19:$T$33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529280"/>
        <c:axId val="146211584"/>
      </c:lineChart>
      <c:catAx>
        <c:axId val="146529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146211584"/>
        <c:crosses val="autoZero"/>
        <c:auto val="1"/>
        <c:lblAlgn val="ctr"/>
        <c:lblOffset val="100"/>
        <c:noMultiLvlLbl val="0"/>
      </c:catAx>
      <c:valAx>
        <c:axId val="146211584"/>
        <c:scaling>
          <c:orientation val="minMax"/>
          <c:max val="1"/>
          <c:min val="-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ACF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ickLblPos val="nextTo"/>
        <c:crossAx val="14652928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 (Mne * MneHAT)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e</c:v>
          </c:tx>
          <c:spPr>
            <a:ln w="28575">
              <a:noFill/>
            </a:ln>
          </c:spPr>
          <c:marker>
            <c:spPr>
              <a:solidFill>
                <a:schemeClr val="tx1"/>
              </a:solidFill>
            </c:spPr>
          </c:marker>
          <c:xVal>
            <c:numRef>
              <c:f>Pr040605b!$C$15:$C$133</c:f>
              <c:numCache>
                <c:formatCode>General</c:formatCode>
                <c:ptCount val="119"/>
                <c:pt idx="0">
                  <c:v>1877594.32</c:v>
                </c:pt>
                <c:pt idx="1">
                  <c:v>1728493.07</c:v>
                </c:pt>
                <c:pt idx="2">
                  <c:v>2117691.23</c:v>
                </c:pt>
                <c:pt idx="3">
                  <c:v>2017085.91</c:v>
                </c:pt>
                <c:pt idx="4">
                  <c:v>2116395.48</c:v>
                </c:pt>
                <c:pt idx="5">
                  <c:v>2000707.05</c:v>
                </c:pt>
                <c:pt idx="6">
                  <c:v>2140217.8199999998</c:v>
                </c:pt>
                <c:pt idx="7">
                  <c:v>2077563.46</c:v>
                </c:pt>
                <c:pt idx="8">
                  <c:v>2020698.68</c:v>
                </c:pt>
                <c:pt idx="9">
                  <c:v>2167591.3000000003</c:v>
                </c:pt>
                <c:pt idx="10">
                  <c:v>2304445.2000000002</c:v>
                </c:pt>
                <c:pt idx="11">
                  <c:v>2220795.37</c:v>
                </c:pt>
                <c:pt idx="12">
                  <c:v>2113886.59</c:v>
                </c:pt>
                <c:pt idx="13">
                  <c:v>2051346.6</c:v>
                </c:pt>
                <c:pt idx="14">
                  <c:v>2393557.48</c:v>
                </c:pt>
                <c:pt idx="15">
                  <c:v>2213073.64</c:v>
                </c:pt>
                <c:pt idx="16">
                  <c:v>2445155</c:v>
                </c:pt>
                <c:pt idx="17">
                  <c:v>2252885</c:v>
                </c:pt>
                <c:pt idx="18">
                  <c:v>2579752.2200000002</c:v>
                </c:pt>
                <c:pt idx="19">
                  <c:v>2352594.1</c:v>
                </c:pt>
                <c:pt idx="20">
                  <c:v>2307586.56</c:v>
                </c:pt>
                <c:pt idx="21">
                  <c:v>2453028.66</c:v>
                </c:pt>
                <c:pt idx="22">
                  <c:v>2578442.7000000002</c:v>
                </c:pt>
                <c:pt idx="23">
                  <c:v>2501877.67</c:v>
                </c:pt>
                <c:pt idx="24">
                  <c:v>2514359.61</c:v>
                </c:pt>
                <c:pt idx="25">
                  <c:v>2264157</c:v>
                </c:pt>
                <c:pt idx="26">
                  <c:v>2410071.3000000003</c:v>
                </c:pt>
                <c:pt idx="27">
                  <c:v>2644813.16</c:v>
                </c:pt>
                <c:pt idx="28">
                  <c:v>2661204.9600000004</c:v>
                </c:pt>
                <c:pt idx="29">
                  <c:v>2575622.62</c:v>
                </c:pt>
                <c:pt idx="30">
                  <c:v>2629997.58</c:v>
                </c:pt>
                <c:pt idx="31">
                  <c:v>2416431.15</c:v>
                </c:pt>
                <c:pt idx="32">
                  <c:v>2404125.36</c:v>
                </c:pt>
                <c:pt idx="33">
                  <c:v>2531682.6</c:v>
                </c:pt>
                <c:pt idx="34">
                  <c:v>2631993.1999999997</c:v>
                </c:pt>
                <c:pt idx="35">
                  <c:v>2519565.7800000003</c:v>
                </c:pt>
                <c:pt idx="36">
                  <c:v>2460593.77</c:v>
                </c:pt>
                <c:pt idx="37">
                  <c:v>2247916.8000000003</c:v>
                </c:pt>
                <c:pt idx="38">
                  <c:v>2536833.8000000003</c:v>
                </c:pt>
                <c:pt idx="39">
                  <c:v>2510169.7199999997</c:v>
                </c:pt>
                <c:pt idx="40">
                  <c:v>2412438.7199999997</c:v>
                </c:pt>
                <c:pt idx="41">
                  <c:v>2502777.7000000002</c:v>
                </c:pt>
                <c:pt idx="42">
                  <c:v>2584276.3499999996</c:v>
                </c:pt>
                <c:pt idx="43">
                  <c:v>2462406.2999999998</c:v>
                </c:pt>
                <c:pt idx="44">
                  <c:v>2455111.92</c:v>
                </c:pt>
                <c:pt idx="45">
                  <c:v>2524439.7000000002</c:v>
                </c:pt>
                <c:pt idx="46">
                  <c:v>2763343.05</c:v>
                </c:pt>
                <c:pt idx="47">
                  <c:v>2601459</c:v>
                </c:pt>
                <c:pt idx="48">
                  <c:v>2204334.7200000002</c:v>
                </c:pt>
                <c:pt idx="49">
                  <c:v>2050894.5099999998</c:v>
                </c:pt>
                <c:pt idx="50">
                  <c:v>2343415.6800000002</c:v>
                </c:pt>
                <c:pt idx="51">
                  <c:v>2423538.87</c:v>
                </c:pt>
                <c:pt idx="52">
                  <c:v>2237747.04</c:v>
                </c:pt>
                <c:pt idx="53">
                  <c:v>2390612.9499999997</c:v>
                </c:pt>
                <c:pt idx="54">
                  <c:v>2533066.59</c:v>
                </c:pt>
                <c:pt idx="55">
                  <c:v>2371080.88</c:v>
                </c:pt>
                <c:pt idx="56">
                  <c:v>2340723.14</c:v>
                </c:pt>
                <c:pt idx="57">
                  <c:v>2468368.35</c:v>
                </c:pt>
                <c:pt idx="58">
                  <c:v>2469543.16</c:v>
                </c:pt>
                <c:pt idx="59">
                  <c:v>2330880.96</c:v>
                </c:pt>
                <c:pt idx="60">
                  <c:v>2336150.52</c:v>
                </c:pt>
                <c:pt idx="61">
                  <c:v>2119746.59</c:v>
                </c:pt>
                <c:pt idx="62">
                  <c:v>2389731.8800000004</c:v>
                </c:pt>
                <c:pt idx="63">
                  <c:v>2429434.8000000003</c:v>
                </c:pt>
                <c:pt idx="64">
                  <c:v>2413150.1100000003</c:v>
                </c:pt>
                <c:pt idx="65">
                  <c:v>2386105.2000000002</c:v>
                </c:pt>
                <c:pt idx="66">
                  <c:v>2480682.36</c:v>
                </c:pt>
                <c:pt idx="67">
                  <c:v>2413161.5</c:v>
                </c:pt>
                <c:pt idx="68">
                  <c:v>2387807.5700000003</c:v>
                </c:pt>
                <c:pt idx="69">
                  <c:v>2568859.3199999998</c:v>
                </c:pt>
                <c:pt idx="70">
                  <c:v>2641644.62</c:v>
                </c:pt>
                <c:pt idx="71">
                  <c:v>2492681.4</c:v>
                </c:pt>
                <c:pt idx="72">
                  <c:v>2531750.16</c:v>
                </c:pt>
                <c:pt idx="73">
                  <c:v>2387036</c:v>
                </c:pt>
                <c:pt idx="74">
                  <c:v>2689125</c:v>
                </c:pt>
                <c:pt idx="75">
                  <c:v>2583567.14</c:v>
                </c:pt>
                <c:pt idx="76">
                  <c:v>2609654.7799999998</c:v>
                </c:pt>
                <c:pt idx="77">
                  <c:v>2440670.6999999997</c:v>
                </c:pt>
                <c:pt idx="78">
                  <c:v>2583362.5699999998</c:v>
                </c:pt>
                <c:pt idx="79">
                  <c:v>2536674.5099999998</c:v>
                </c:pt>
                <c:pt idx="80">
                  <c:v>2342618</c:v>
                </c:pt>
                <c:pt idx="81">
                  <c:v>2585272.96</c:v>
                </c:pt>
                <c:pt idx="82">
                  <c:v>2783856</c:v>
                </c:pt>
                <c:pt idx="83">
                  <c:v>2614923.7800000003</c:v>
                </c:pt>
                <c:pt idx="84">
                  <c:v>2468223.66</c:v>
                </c:pt>
                <c:pt idx="85">
                  <c:v>2364348.84</c:v>
                </c:pt>
                <c:pt idx="86">
                  <c:v>3030855.36</c:v>
                </c:pt>
                <c:pt idx="87">
                  <c:v>2674143</c:v>
                </c:pt>
                <c:pt idx="88">
                  <c:v>2690293.25</c:v>
                </c:pt>
                <c:pt idx="89">
                  <c:v>2596430.16</c:v>
                </c:pt>
                <c:pt idx="90">
                  <c:v>2757652.4000000004</c:v>
                </c:pt>
                <c:pt idx="91">
                  <c:v>2646925.2200000002</c:v>
                </c:pt>
                <c:pt idx="92">
                  <c:v>2567040.84</c:v>
                </c:pt>
                <c:pt idx="93">
                  <c:v>2560924.08</c:v>
                </c:pt>
                <c:pt idx="94">
                  <c:v>2661854.4000000004</c:v>
                </c:pt>
                <c:pt idx="95">
                  <c:v>2741318</c:v>
                </c:pt>
                <c:pt idx="96">
                  <c:v>2561603.58</c:v>
                </c:pt>
                <c:pt idx="97">
                  <c:v>2283894.06</c:v>
                </c:pt>
                <c:pt idx="98">
                  <c:v>2655614.6999999997</c:v>
                </c:pt>
                <c:pt idx="99">
                  <c:v>2567986.9899999998</c:v>
                </c:pt>
                <c:pt idx="100">
                  <c:v>2578603.14</c:v>
                </c:pt>
                <c:pt idx="101">
                  <c:v>2639645.6800000002</c:v>
                </c:pt>
                <c:pt idx="102">
                  <c:v>2633138.2000000002</c:v>
                </c:pt>
                <c:pt idx="103">
                  <c:v>2498503.92</c:v>
                </c:pt>
                <c:pt idx="104">
                  <c:v>2490597.4500000002</c:v>
                </c:pt>
                <c:pt idx="105">
                  <c:v>2493346.08</c:v>
                </c:pt>
                <c:pt idx="106">
                  <c:v>2833407.04</c:v>
                </c:pt>
                <c:pt idx="107">
                  <c:v>2590753.81</c:v>
                </c:pt>
                <c:pt idx="108">
                  <c:v>2445060.1999999997</c:v>
                </c:pt>
                <c:pt idx="109">
                  <c:v>2287734.4</c:v>
                </c:pt>
                <c:pt idx="110">
                  <c:v>2851065.96</c:v>
                </c:pt>
                <c:pt idx="111">
                  <c:v>2562084.3200000003</c:v>
                </c:pt>
                <c:pt idx="112">
                  <c:v>2601513.63</c:v>
                </c:pt>
                <c:pt idx="113">
                  <c:v>2628120.6</c:v>
                </c:pt>
                <c:pt idx="114">
                  <c:v>2588598.2399999998</c:v>
                </c:pt>
                <c:pt idx="115">
                  <c:v>2512881.29</c:v>
                </c:pt>
                <c:pt idx="116">
                  <c:v>2476738.7399999998</c:v>
                </c:pt>
                <c:pt idx="117">
                  <c:v>2434707.64</c:v>
                </c:pt>
                <c:pt idx="118">
                  <c:v>2809903.86</c:v>
                </c:pt>
              </c:numCache>
            </c:numRef>
          </c:xVal>
          <c:yVal>
            <c:numRef>
              <c:f>Pr040605b!$H$15:$H$133</c:f>
              <c:numCache>
                <c:formatCode>General</c:formatCode>
                <c:ptCount val="119"/>
                <c:pt idx="0">
                  <c:v>1914525.3353535016</c:v>
                </c:pt>
                <c:pt idx="1">
                  <c:v>1877433.5968773982</c:v>
                </c:pt>
                <c:pt idx="2">
                  <c:v>2065161.6576901777</c:v>
                </c:pt>
                <c:pt idx="3">
                  <c:v>2056033.8419130787</c:v>
                </c:pt>
                <c:pt idx="4">
                  <c:v>2081477.2233460327</c:v>
                </c:pt>
                <c:pt idx="5">
                  <c:v>2051758.0852219469</c:v>
                </c:pt>
                <c:pt idx="6">
                  <c:v>2240274.0242048339</c:v>
                </c:pt>
                <c:pt idx="7">
                  <c:v>2189425.0253570154</c:v>
                </c:pt>
                <c:pt idx="8">
                  <c:v>2089745.1808664203</c:v>
                </c:pt>
                <c:pt idx="9">
                  <c:v>2244845.1601512237</c:v>
                </c:pt>
                <c:pt idx="10">
                  <c:v>2272394.8973334264</c:v>
                </c:pt>
                <c:pt idx="11">
                  <c:v>2174063.7749973703</c:v>
                </c:pt>
                <c:pt idx="12">
                  <c:v>2158625.733211753</c:v>
                </c:pt>
                <c:pt idx="13">
                  <c:v>2020384.210969294</c:v>
                </c:pt>
                <c:pt idx="14">
                  <c:v>2342364.4712115787</c:v>
                </c:pt>
                <c:pt idx="15">
                  <c:v>2267261.6472862386</c:v>
                </c:pt>
                <c:pt idx="16">
                  <c:v>2362210.1947664451</c:v>
                </c:pt>
                <c:pt idx="17">
                  <c:v>2286699.5451645646</c:v>
                </c:pt>
                <c:pt idx="18">
                  <c:v>2416799.638596762</c:v>
                </c:pt>
                <c:pt idx="19">
                  <c:v>2390975.6492958427</c:v>
                </c:pt>
                <c:pt idx="20">
                  <c:v>2381365.8467826326</c:v>
                </c:pt>
                <c:pt idx="21">
                  <c:v>2526735.4782773592</c:v>
                </c:pt>
                <c:pt idx="22">
                  <c:v>2612947.6931696013</c:v>
                </c:pt>
                <c:pt idx="23">
                  <c:v>2532411.4830265981</c:v>
                </c:pt>
                <c:pt idx="24">
                  <c:v>2434987.4680138389</c:v>
                </c:pt>
                <c:pt idx="25">
                  <c:v>2347037.6047025467</c:v>
                </c:pt>
                <c:pt idx="26">
                  <c:v>2598472.751095905</c:v>
                </c:pt>
                <c:pt idx="27">
                  <c:v>2414510.0348912445</c:v>
                </c:pt>
                <c:pt idx="28">
                  <c:v>2531521.103016987</c:v>
                </c:pt>
                <c:pt idx="29">
                  <c:v>2361050.10874156</c:v>
                </c:pt>
                <c:pt idx="30">
                  <c:v>2601748.4192880942</c:v>
                </c:pt>
                <c:pt idx="31">
                  <c:v>2373242.1569648241</c:v>
                </c:pt>
                <c:pt idx="32">
                  <c:v>2346651.4967874279</c:v>
                </c:pt>
                <c:pt idx="33">
                  <c:v>2451778.0307855671</c:v>
                </c:pt>
                <c:pt idx="34">
                  <c:v>2593699.234165716</c:v>
                </c:pt>
                <c:pt idx="35">
                  <c:v>2516126.7379270969</c:v>
                </c:pt>
                <c:pt idx="36">
                  <c:v>2528594.54991074</c:v>
                </c:pt>
                <c:pt idx="37">
                  <c:v>2273603.3878958691</c:v>
                </c:pt>
                <c:pt idx="38">
                  <c:v>2377000.7205603542</c:v>
                </c:pt>
                <c:pt idx="39">
                  <c:v>2596904.8355867602</c:v>
                </c:pt>
                <c:pt idx="40">
                  <c:v>2612560.3114783405</c:v>
                </c:pt>
                <c:pt idx="41">
                  <c:v>2545289.6341723884</c:v>
                </c:pt>
                <c:pt idx="42">
                  <c:v>2630084.9618051141</c:v>
                </c:pt>
                <c:pt idx="43">
                  <c:v>2452713.4097784604</c:v>
                </c:pt>
                <c:pt idx="44">
                  <c:v>2463891.7766691302</c:v>
                </c:pt>
                <c:pt idx="45">
                  <c:v>2527828.407027863</c:v>
                </c:pt>
                <c:pt idx="46">
                  <c:v>2613468.070810284</c:v>
                </c:pt>
                <c:pt idx="47">
                  <c:v>2512103.6807571249</c:v>
                </c:pt>
                <c:pt idx="48">
                  <c:v>2394044.6977405343</c:v>
                </c:pt>
                <c:pt idx="49">
                  <c:v>2127881.2366639227</c:v>
                </c:pt>
                <c:pt idx="50">
                  <c:v>2356868.4861483504</c:v>
                </c:pt>
                <c:pt idx="51">
                  <c:v>2353616.7684352789</c:v>
                </c:pt>
                <c:pt idx="52">
                  <c:v>2319067.8125715768</c:v>
                </c:pt>
                <c:pt idx="53">
                  <c:v>2402866.4154513692</c:v>
                </c:pt>
                <c:pt idx="54">
                  <c:v>2478097.300344862</c:v>
                </c:pt>
                <c:pt idx="55">
                  <c:v>2392657.9866653192</c:v>
                </c:pt>
                <c:pt idx="56">
                  <c:v>2390881.3365771542</c:v>
                </c:pt>
                <c:pt idx="57">
                  <c:v>2435028.5095393062</c:v>
                </c:pt>
                <c:pt idx="58">
                  <c:v>2617184.9883318879</c:v>
                </c:pt>
                <c:pt idx="59">
                  <c:v>2573874.5601760973</c:v>
                </c:pt>
                <c:pt idx="60">
                  <c:v>2335362.1659080908</c:v>
                </c:pt>
                <c:pt idx="61">
                  <c:v>2195908.5472570248</c:v>
                </c:pt>
                <c:pt idx="62">
                  <c:v>2418851.4615676375</c:v>
                </c:pt>
                <c:pt idx="63">
                  <c:v>2442675.9129118146</c:v>
                </c:pt>
                <c:pt idx="64">
                  <c:v>2293429.1924280762</c:v>
                </c:pt>
                <c:pt idx="65">
                  <c:v>2421519.4152457928</c:v>
                </c:pt>
                <c:pt idx="66">
                  <c:v>2542721.7446009214</c:v>
                </c:pt>
                <c:pt idx="67">
                  <c:v>2435614.9546620627</c:v>
                </c:pt>
                <c:pt idx="68">
                  <c:v>2425080.6770858588</c:v>
                </c:pt>
                <c:pt idx="69">
                  <c:v>2532301.6729225535</c:v>
                </c:pt>
                <c:pt idx="70">
                  <c:v>2534008.1320498129</c:v>
                </c:pt>
                <c:pt idx="71">
                  <c:v>2436186.4592469898</c:v>
                </c:pt>
                <c:pt idx="72">
                  <c:v>2440273.9390158467</c:v>
                </c:pt>
                <c:pt idx="73">
                  <c:v>2260109.343320067</c:v>
                </c:pt>
                <c:pt idx="74">
                  <c:v>2475204.4752306938</c:v>
                </c:pt>
                <c:pt idx="75">
                  <c:v>2490794.2286109542</c:v>
                </c:pt>
                <c:pt idx="76">
                  <c:v>2485087.837494438</c:v>
                </c:pt>
                <c:pt idx="77">
                  <c:v>2457621.387846861</c:v>
                </c:pt>
                <c:pt idx="78">
                  <c:v>2539601.4607543931</c:v>
                </c:pt>
                <c:pt idx="79">
                  <c:v>2489622.6184473401</c:v>
                </c:pt>
                <c:pt idx="80">
                  <c:v>2491299.3349400661</c:v>
                </c:pt>
                <c:pt idx="81">
                  <c:v>2605468.3106113635</c:v>
                </c:pt>
                <c:pt idx="82">
                  <c:v>2677340.8391190558</c:v>
                </c:pt>
                <c:pt idx="83">
                  <c:v>2582583.1822074116</c:v>
                </c:pt>
                <c:pt idx="84">
                  <c:v>2606826.0314777512</c:v>
                </c:pt>
                <c:pt idx="85">
                  <c:v>2392034.3183355983</c:v>
                </c:pt>
                <c:pt idx="86">
                  <c:v>2665562.2363467412</c:v>
                </c:pt>
                <c:pt idx="87">
                  <c:v>2580350.3377652448</c:v>
                </c:pt>
                <c:pt idx="88">
                  <c:v>2631481.0842278274</c:v>
                </c:pt>
                <c:pt idx="89">
                  <c:v>2474893.5924676587</c:v>
                </c:pt>
                <c:pt idx="90">
                  <c:v>2605735.0429572072</c:v>
                </c:pt>
                <c:pt idx="91">
                  <c:v>2570605.7644035975</c:v>
                </c:pt>
                <c:pt idx="92">
                  <c:v>2448527.9073239546</c:v>
                </c:pt>
                <c:pt idx="93">
                  <c:v>2583715.5640130136</c:v>
                </c:pt>
                <c:pt idx="94">
                  <c:v>2685686.0833826447</c:v>
                </c:pt>
                <c:pt idx="95">
                  <c:v>2556783.1968858801</c:v>
                </c:pt>
                <c:pt idx="96">
                  <c:v>2515451.0918344203</c:v>
                </c:pt>
                <c:pt idx="97">
                  <c:v>2425605.4076898582</c:v>
                </c:pt>
                <c:pt idx="98">
                  <c:v>2949020.3256651214</c:v>
                </c:pt>
                <c:pt idx="99">
                  <c:v>2606582.562214429</c:v>
                </c:pt>
                <c:pt idx="100">
                  <c:v>2648294.7869215389</c:v>
                </c:pt>
                <c:pt idx="101">
                  <c:v>2569565.7152445861</c:v>
                </c:pt>
                <c:pt idx="102">
                  <c:v>2685888.5771141676</c:v>
                </c:pt>
                <c:pt idx="103">
                  <c:v>2581532.7017734777</c:v>
                </c:pt>
                <c:pt idx="104">
                  <c:v>2561924.216046284</c:v>
                </c:pt>
                <c:pt idx="105">
                  <c:v>2558612.1316180993</c:v>
                </c:pt>
                <c:pt idx="106">
                  <c:v>2729597.2232088982</c:v>
                </c:pt>
                <c:pt idx="107">
                  <c:v>2795478.3165248972</c:v>
                </c:pt>
                <c:pt idx="108">
                  <c:v>2630765.8732465478</c:v>
                </c:pt>
                <c:pt idx="109">
                  <c:v>2342066.892044019</c:v>
                </c:pt>
                <c:pt idx="110">
                  <c:v>2659553.5971382745</c:v>
                </c:pt>
                <c:pt idx="111">
                  <c:v>2575187.3548342246</c:v>
                </c:pt>
                <c:pt idx="112">
                  <c:v>2592072.5450439616</c:v>
                </c:pt>
                <c:pt idx="113">
                  <c:v>2648953.4593211296</c:v>
                </c:pt>
                <c:pt idx="114">
                  <c:v>2660892.5516899601</c:v>
                </c:pt>
                <c:pt idx="115">
                  <c:v>2552742.9099123636</c:v>
                </c:pt>
                <c:pt idx="116">
                  <c:v>2567456.4157973537</c:v>
                </c:pt>
                <c:pt idx="117">
                  <c:v>2476698.4876987142</c:v>
                </c:pt>
                <c:pt idx="118">
                  <c:v>2747973.3377955416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434304"/>
        <c:axId val="146469632"/>
      </c:scatterChart>
      <c:valAx>
        <c:axId val="146434304"/>
        <c:scaling>
          <c:orientation val="minMax"/>
          <c:max val="3300000"/>
          <c:min val="15000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Mne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46469632"/>
        <c:crosses val="autoZero"/>
        <c:crossBetween val="midCat"/>
      </c:valAx>
      <c:valAx>
        <c:axId val="146469632"/>
        <c:scaling>
          <c:orientation val="minMax"/>
          <c:max val="3000000"/>
          <c:min val="15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MneHAT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4643430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TRZBYeHAT * TRZBYe</c:v>
          </c:tx>
          <c:spPr>
            <a:ln w="28575">
              <a:noFill/>
            </a:ln>
          </c:spPr>
          <c:marker>
            <c:spPr>
              <a:solidFill>
                <a:schemeClr val="tx1"/>
              </a:solidFill>
            </c:spPr>
          </c:marker>
          <c:xVal>
            <c:numRef>
              <c:f>Pr040605a!$B$4:$B$146</c:f>
              <c:numCache>
                <c:formatCode>General</c:formatCode>
                <c:ptCount val="143"/>
                <c:pt idx="0">
                  <c:v>1349908.0860386377</c:v>
                </c:pt>
                <c:pt idx="1">
                  <c:v>1441822.1469826726</c:v>
                </c:pt>
                <c:pt idx="2">
                  <c:v>1346024.0987851026</c:v>
                </c:pt>
                <c:pt idx="3">
                  <c:v>1559448.6822014207</c:v>
                </c:pt>
                <c:pt idx="4">
                  <c:v>1512004.71353648</c:v>
                </c:pt>
                <c:pt idx="5">
                  <c:v>1425258.2486888401</c:v>
                </c:pt>
                <c:pt idx="6">
                  <c:v>1499170.5171612559</c:v>
                </c:pt>
                <c:pt idx="7">
                  <c:v>1385293.5338246033</c:v>
                </c:pt>
                <c:pt idx="8">
                  <c:v>1469969.6607581491</c:v>
                </c:pt>
                <c:pt idx="9">
                  <c:v>1398334.8602536016</c:v>
                </c:pt>
                <c:pt idx="10">
                  <c:v>1381491.1040297416</c:v>
                </c:pt>
                <c:pt idx="11">
                  <c:v>1428454.6571068179</c:v>
                </c:pt>
                <c:pt idx="12">
                  <c:v>1384406.5591183694</c:v>
                </c:pt>
                <c:pt idx="13">
                  <c:v>1464653.2895173603</c:v>
                </c:pt>
                <c:pt idx="14">
                  <c:v>1479445.4623912899</c:v>
                </c:pt>
                <c:pt idx="15">
                  <c:v>1646682.1682267808</c:v>
                </c:pt>
                <c:pt idx="16">
                  <c:v>1570359.0586204606</c:v>
                </c:pt>
                <c:pt idx="17">
                  <c:v>1630167.8284538272</c:v>
                </c:pt>
                <c:pt idx="18">
                  <c:v>1674376.8173670582</c:v>
                </c:pt>
                <c:pt idx="19">
                  <c:v>1506849.2332204739</c:v>
                </c:pt>
                <c:pt idx="20">
                  <c:v>1741849.9634866891</c:v>
                </c:pt>
                <c:pt idx="21">
                  <c:v>1563478.092013543</c:v>
                </c:pt>
                <c:pt idx="22">
                  <c:v>1485448.2506804753</c:v>
                </c:pt>
                <c:pt idx="23">
                  <c:v>1633925.0813251012</c:v>
                </c:pt>
                <c:pt idx="24">
                  <c:v>1577768.9039367987</c:v>
                </c:pt>
                <c:pt idx="25">
                  <c:v>1741347.5071366925</c:v>
                </c:pt>
                <c:pt idx="26">
                  <c:v>1711034.8868087365</c:v>
                </c:pt>
                <c:pt idx="27">
                  <c:v>1863731.7931354975</c:v>
                </c:pt>
                <c:pt idx="28">
                  <c:v>1761461.5282480249</c:v>
                </c:pt>
                <c:pt idx="29">
                  <c:v>1869787.4593374494</c:v>
                </c:pt>
                <c:pt idx="30">
                  <c:v>1779609.871871473</c:v>
                </c:pt>
                <c:pt idx="31">
                  <c:v>1685888.8003717719</c:v>
                </c:pt>
                <c:pt idx="32">
                  <c:v>1760431.3217818495</c:v>
                </c:pt>
                <c:pt idx="33">
                  <c:v>1614515.1364270065</c:v>
                </c:pt>
                <c:pt idx="34">
                  <c:v>1591624.5103896966</c:v>
                </c:pt>
                <c:pt idx="35">
                  <c:v>1720802.6953462125</c:v>
                </c:pt>
                <c:pt idx="36">
                  <c:v>1591556.1973046537</c:v>
                </c:pt>
                <c:pt idx="37">
                  <c:v>1709947.3876385845</c:v>
                </c:pt>
                <c:pt idx="38">
                  <c:v>1884862.7763393745</c:v>
                </c:pt>
                <c:pt idx="39">
                  <c:v>1830739.4941246763</c:v>
                </c:pt>
                <c:pt idx="40">
                  <c:v>1795652.625638983</c:v>
                </c:pt>
                <c:pt idx="41">
                  <c:v>1873124.941910642</c:v>
                </c:pt>
                <c:pt idx="42">
                  <c:v>1868228.3741618535</c:v>
                </c:pt>
                <c:pt idx="43">
                  <c:v>1873571.167762066</c:v>
                </c:pt>
                <c:pt idx="44">
                  <c:v>1846555.2678749252</c:v>
                </c:pt>
                <c:pt idx="45">
                  <c:v>1794192.6906990639</c:v>
                </c:pt>
                <c:pt idx="46">
                  <c:v>1888584.8104627233</c:v>
                </c:pt>
                <c:pt idx="47">
                  <c:v>1524455.453760871</c:v>
                </c:pt>
                <c:pt idx="48">
                  <c:v>1415670.0524463917</c:v>
                </c:pt>
                <c:pt idx="49">
                  <c:v>1615174.0357166566</c:v>
                </c:pt>
                <c:pt idx="50">
                  <c:v>1636896.7337183827</c:v>
                </c:pt>
                <c:pt idx="51">
                  <c:v>1619846.9428400716</c:v>
                </c:pt>
                <c:pt idx="52">
                  <c:v>1742495.6184027086</c:v>
                </c:pt>
                <c:pt idx="53">
                  <c:v>1729693.3877713601</c:v>
                </c:pt>
                <c:pt idx="54">
                  <c:v>1680895.2731859523</c:v>
                </c:pt>
                <c:pt idx="55">
                  <c:v>1562548.1311823672</c:v>
                </c:pt>
                <c:pt idx="56">
                  <c:v>1596795.425877979</c:v>
                </c:pt>
                <c:pt idx="57">
                  <c:v>1556718.3164044346</c:v>
                </c:pt>
                <c:pt idx="58">
                  <c:v>1548828.0886941513</c:v>
                </c:pt>
                <c:pt idx="59">
                  <c:v>1467723.0299409148</c:v>
                </c:pt>
                <c:pt idx="60">
                  <c:v>1375664.6086436964</c:v>
                </c:pt>
                <c:pt idx="61">
                  <c:v>1654808.2055367455</c:v>
                </c:pt>
                <c:pt idx="62">
                  <c:v>1575672.110469362</c:v>
                </c:pt>
                <c:pt idx="63">
                  <c:v>1697765.4849631547</c:v>
                </c:pt>
                <c:pt idx="64">
                  <c:v>1704662.9821416715</c:v>
                </c:pt>
                <c:pt idx="65">
                  <c:v>1637579.8977627298</c:v>
                </c:pt>
                <c:pt idx="66">
                  <c:v>1685998.9709885148</c:v>
                </c:pt>
                <c:pt idx="67">
                  <c:v>1633977.9924317864</c:v>
                </c:pt>
                <c:pt idx="68">
                  <c:v>1591616.7762065988</c:v>
                </c:pt>
                <c:pt idx="69">
                  <c:v>1613879.3732988115</c:v>
                </c:pt>
                <c:pt idx="70">
                  <c:v>1557860.9174799176</c:v>
                </c:pt>
                <c:pt idx="71">
                  <c:v>1542110.1706167429</c:v>
                </c:pt>
                <c:pt idx="72">
                  <c:v>1441947.7527716921</c:v>
                </c:pt>
                <c:pt idx="73">
                  <c:v>1690088.9928965012</c:v>
                </c:pt>
                <c:pt idx="74">
                  <c:v>1475814.9107083583</c:v>
                </c:pt>
                <c:pt idx="75">
                  <c:v>1792263.3605523468</c:v>
                </c:pt>
                <c:pt idx="76">
                  <c:v>1693055.1350992497</c:v>
                </c:pt>
                <c:pt idx="77">
                  <c:v>1700607.1167762065</c:v>
                </c:pt>
                <c:pt idx="78">
                  <c:v>1720283.7084246166</c:v>
                </c:pt>
                <c:pt idx="79">
                  <c:v>1555636.3274248156</c:v>
                </c:pt>
                <c:pt idx="80">
                  <c:v>1638029.4430060412</c:v>
                </c:pt>
                <c:pt idx="81">
                  <c:v>1606678.8820288123</c:v>
                </c:pt>
                <c:pt idx="82">
                  <c:v>1491364.0045143729</c:v>
                </c:pt>
                <c:pt idx="83">
                  <c:v>1587683.2304321846</c:v>
                </c:pt>
                <c:pt idx="84">
                  <c:v>1636099.0174600012</c:v>
                </c:pt>
                <c:pt idx="85">
                  <c:v>1768958.4412135696</c:v>
                </c:pt>
                <c:pt idx="86">
                  <c:v>1692116.3778795723</c:v>
                </c:pt>
                <c:pt idx="87">
                  <c:v>1890192.3587598752</c:v>
                </c:pt>
                <c:pt idx="88">
                  <c:v>1917321.781849565</c:v>
                </c:pt>
                <c:pt idx="89">
                  <c:v>1902470.1254730134</c:v>
                </c:pt>
                <c:pt idx="90">
                  <c:v>1836597.9552545974</c:v>
                </c:pt>
                <c:pt idx="91">
                  <c:v>1706548.2307641238</c:v>
                </c:pt>
                <c:pt idx="92">
                  <c:v>1926467.0384385579</c:v>
                </c:pt>
                <c:pt idx="93">
                  <c:v>1922143.4309234547</c:v>
                </c:pt>
                <c:pt idx="94">
                  <c:v>1672365.9629555864</c:v>
                </c:pt>
                <c:pt idx="95">
                  <c:v>1796450.5410608775</c:v>
                </c:pt>
                <c:pt idx="96">
                  <c:v>1750180.7408882692</c:v>
                </c:pt>
                <c:pt idx="97">
                  <c:v>1855916.6500697071</c:v>
                </c:pt>
                <c:pt idx="98">
                  <c:v>1805670.7495186881</c:v>
                </c:pt>
                <c:pt idx="99">
                  <c:v>1922046.9693952068</c:v>
                </c:pt>
                <c:pt idx="100">
                  <c:v>1809018.7545641637</c:v>
                </c:pt>
                <c:pt idx="101">
                  <c:v>1865548.3303458805</c:v>
                </c:pt>
                <c:pt idx="102">
                  <c:v>1793113.6227843058</c:v>
                </c:pt>
                <c:pt idx="103">
                  <c:v>1757157.870278165</c:v>
                </c:pt>
                <c:pt idx="104">
                  <c:v>1626281.6835955651</c:v>
                </c:pt>
                <c:pt idx="105">
                  <c:v>1544456.0512514107</c:v>
                </c:pt>
                <c:pt idx="106">
                  <c:v>1533859.7224988381</c:v>
                </c:pt>
                <c:pt idx="107">
                  <c:v>1436229.5027550953</c:v>
                </c:pt>
                <c:pt idx="108">
                  <c:v>1312458.1756622186</c:v>
                </c:pt>
                <c:pt idx="109">
                  <c:v>1519642.0035849432</c:v>
                </c:pt>
                <c:pt idx="110">
                  <c:v>1357285.2021509658</c:v>
                </c:pt>
                <c:pt idx="111">
                  <c:v>1468535.3515236008</c:v>
                </c:pt>
                <c:pt idx="112">
                  <c:v>1399203.2795591848</c:v>
                </c:pt>
                <c:pt idx="113">
                  <c:v>1332273.8830246299</c:v>
                </c:pt>
                <c:pt idx="114">
                  <c:v>1344029.6089756356</c:v>
                </c:pt>
                <c:pt idx="115">
                  <c:v>1301398.8913231096</c:v>
                </c:pt>
                <c:pt idx="116">
                  <c:v>1339921.3304122684</c:v>
                </c:pt>
                <c:pt idx="117">
                  <c:v>1385474.2415189536</c:v>
                </c:pt>
                <c:pt idx="118">
                  <c:v>1368963.0551682932</c:v>
                </c:pt>
                <c:pt idx="119">
                  <c:v>1311608.2785633672</c:v>
                </c:pt>
                <c:pt idx="120">
                  <c:v>1341931.7864967138</c:v>
                </c:pt>
                <c:pt idx="121">
                  <c:v>1637078.2712607051</c:v>
                </c:pt>
                <c:pt idx="122">
                  <c:v>1391952.0347872269</c:v>
                </c:pt>
                <c:pt idx="123">
                  <c:v>1596784.3391090753</c:v>
                </c:pt>
                <c:pt idx="124">
                  <c:v>1555001.3941445926</c:v>
                </c:pt>
                <c:pt idx="125">
                  <c:v>1526586.2046073158</c:v>
                </c:pt>
                <c:pt idx="126">
                  <c:v>1533492.597756091</c:v>
                </c:pt>
                <c:pt idx="127">
                  <c:v>1501200.9891787823</c:v>
                </c:pt>
                <c:pt idx="128">
                  <c:v>1522578.8687512446</c:v>
                </c:pt>
                <c:pt idx="129">
                  <c:v>1528816.802761734</c:v>
                </c:pt>
              </c:numCache>
            </c:numRef>
          </c:xVal>
          <c:yVal>
            <c:numRef>
              <c:f>Pr040605a!$F$4:$F$146</c:f>
              <c:numCache>
                <c:formatCode>0</c:formatCode>
                <c:ptCount val="143"/>
                <c:pt idx="0">
                  <c:v>1425624.0912506843</c:v>
                </c:pt>
                <c:pt idx="1">
                  <c:v>1448163.4113222666</c:v>
                </c:pt>
                <c:pt idx="2">
                  <c:v>1508799.4667585469</c:v>
                </c:pt>
                <c:pt idx="3">
                  <c:v>1433116.3733041775</c:v>
                </c:pt>
                <c:pt idx="4">
                  <c:v>1602705.1026352008</c:v>
                </c:pt>
                <c:pt idx="5">
                  <c:v>1569658.6474525223</c:v>
                </c:pt>
                <c:pt idx="6">
                  <c:v>1488297.9324392497</c:v>
                </c:pt>
                <c:pt idx="7">
                  <c:v>1552322.884711649</c:v>
                </c:pt>
                <c:pt idx="8">
                  <c:v>1473976.4348163065</c:v>
                </c:pt>
                <c:pt idx="9">
                  <c:v>1529364.3281719543</c:v>
                </c:pt>
                <c:pt idx="10">
                  <c:v>1469496.9702032381</c:v>
                </c:pt>
                <c:pt idx="11">
                  <c:v>1461987.3904933636</c:v>
                </c:pt>
                <c:pt idx="12">
                  <c:v>1499346.2380813714</c:v>
                </c:pt>
                <c:pt idx="13">
                  <c:v>1473315.1923472187</c:v>
                </c:pt>
                <c:pt idx="14">
                  <c:v>1513834.4982927623</c:v>
                </c:pt>
                <c:pt idx="15">
                  <c:v>1531424.6034476326</c:v>
                </c:pt>
                <c:pt idx="16">
                  <c:v>1657667.7352105142</c:v>
                </c:pt>
                <c:pt idx="17">
                  <c:v>1604185.3757898458</c:v>
                </c:pt>
                <c:pt idx="18">
                  <c:v>1643226.5944575639</c:v>
                </c:pt>
                <c:pt idx="19">
                  <c:v>1681819.9516716793</c:v>
                </c:pt>
                <c:pt idx="20">
                  <c:v>1552854.5488099335</c:v>
                </c:pt>
                <c:pt idx="21">
                  <c:v>1729819.9663295981</c:v>
                </c:pt>
                <c:pt idx="22">
                  <c:v>1580914.2593889143</c:v>
                </c:pt>
                <c:pt idx="23">
                  <c:v>1524202.5584817252</c:v>
                </c:pt>
                <c:pt idx="24">
                  <c:v>1647740.1705860547</c:v>
                </c:pt>
                <c:pt idx="25">
                  <c:v>1607063.5109035326</c:v>
                </c:pt>
                <c:pt idx="26">
                  <c:v>1716153.3948594842</c:v>
                </c:pt>
                <c:pt idx="27">
                  <c:v>1702812.8581078833</c:v>
                </c:pt>
                <c:pt idx="28">
                  <c:v>1809776.2356231888</c:v>
                </c:pt>
                <c:pt idx="29">
                  <c:v>1740299.3499285849</c:v>
                </c:pt>
                <c:pt idx="30">
                  <c:v>1806654.5345387079</c:v>
                </c:pt>
                <c:pt idx="31">
                  <c:v>1748776.6183938792</c:v>
                </c:pt>
                <c:pt idx="32">
                  <c:v>1677403.5322587853</c:v>
                </c:pt>
                <c:pt idx="33">
                  <c:v>1727732.4035452695</c:v>
                </c:pt>
                <c:pt idx="34">
                  <c:v>1605130.3461360901</c:v>
                </c:pt>
                <c:pt idx="35">
                  <c:v>1591548.7398027328</c:v>
                </c:pt>
                <c:pt idx="36">
                  <c:v>1692834.1001388244</c:v>
                </c:pt>
                <c:pt idx="37">
                  <c:v>1605454.8234847819</c:v>
                </c:pt>
                <c:pt idx="38">
                  <c:v>1690385.4122243272</c:v>
                </c:pt>
                <c:pt idx="39">
                  <c:v>1814739.5797743849</c:v>
                </c:pt>
                <c:pt idx="40">
                  <c:v>1771033.1652170108</c:v>
                </c:pt>
                <c:pt idx="41">
                  <c:v>1748349.1245513414</c:v>
                </c:pt>
                <c:pt idx="42">
                  <c:v>1806339.6734293313</c:v>
                </c:pt>
                <c:pt idx="43">
                  <c:v>1815014.2009803108</c:v>
                </c:pt>
                <c:pt idx="44">
                  <c:v>1819956.3191568009</c:v>
                </c:pt>
                <c:pt idx="45">
                  <c:v>1791129.7977443612</c:v>
                </c:pt>
                <c:pt idx="46">
                  <c:v>1743885.8065930707</c:v>
                </c:pt>
                <c:pt idx="47">
                  <c:v>1825034.1460396042</c:v>
                </c:pt>
                <c:pt idx="48">
                  <c:v>1540926.4147332364</c:v>
                </c:pt>
                <c:pt idx="49">
                  <c:v>1467502.5955148605</c:v>
                </c:pt>
                <c:pt idx="50">
                  <c:v>1608094.1742297467</c:v>
                </c:pt>
                <c:pt idx="51">
                  <c:v>1626815.4910856877</c:v>
                </c:pt>
                <c:pt idx="52">
                  <c:v>1619089.640684423</c:v>
                </c:pt>
                <c:pt idx="53">
                  <c:v>1710646.2089604542</c:v>
                </c:pt>
                <c:pt idx="54">
                  <c:v>1695749.6890732427</c:v>
                </c:pt>
                <c:pt idx="55">
                  <c:v>1664368.1826311962</c:v>
                </c:pt>
                <c:pt idx="56">
                  <c:v>1571331.9918003781</c:v>
                </c:pt>
                <c:pt idx="57">
                  <c:v>1594307.5211600969</c:v>
                </c:pt>
                <c:pt idx="58">
                  <c:v>1548627.1734940114</c:v>
                </c:pt>
                <c:pt idx="59">
                  <c:v>1551902.4374458478</c:v>
                </c:pt>
                <c:pt idx="60">
                  <c:v>1511170.7250952199</c:v>
                </c:pt>
                <c:pt idx="61">
                  <c:v>1447478.3727208679</c:v>
                </c:pt>
                <c:pt idx="62">
                  <c:v>1650753.6120868919</c:v>
                </c:pt>
                <c:pt idx="63">
                  <c:v>1583550.7551612393</c:v>
                </c:pt>
                <c:pt idx="64">
                  <c:v>1690884.426093102</c:v>
                </c:pt>
                <c:pt idx="65">
                  <c:v>1687354.7400942193</c:v>
                </c:pt>
                <c:pt idx="66">
                  <c:v>1626010.4114221728</c:v>
                </c:pt>
                <c:pt idx="67">
                  <c:v>1673761.8655022788</c:v>
                </c:pt>
                <c:pt idx="68">
                  <c:v>1634461.088003054</c:v>
                </c:pt>
                <c:pt idx="69">
                  <c:v>1593510.4507022607</c:v>
                </c:pt>
                <c:pt idx="70">
                  <c:v>1611023.3267387224</c:v>
                </c:pt>
                <c:pt idx="71">
                  <c:v>1574925.67331162</c:v>
                </c:pt>
                <c:pt idx="72">
                  <c:v>1562177.0826063061</c:v>
                </c:pt>
                <c:pt idx="73">
                  <c:v>1495782.1208549791</c:v>
                </c:pt>
                <c:pt idx="74">
                  <c:v>1675896.685505077</c:v>
                </c:pt>
                <c:pt idx="75">
                  <c:v>1504342.3850111954</c:v>
                </c:pt>
                <c:pt idx="76">
                  <c:v>1755213.5767559635</c:v>
                </c:pt>
                <c:pt idx="77">
                  <c:v>1678452.168731458</c:v>
                </c:pt>
                <c:pt idx="78">
                  <c:v>1678862.3405488201</c:v>
                </c:pt>
                <c:pt idx="79">
                  <c:v>1698367.041813266</c:v>
                </c:pt>
                <c:pt idx="80">
                  <c:v>1569825.8170594259</c:v>
                </c:pt>
                <c:pt idx="81">
                  <c:v>1624263.5282414365</c:v>
                </c:pt>
                <c:pt idx="82">
                  <c:v>1595230.1683629961</c:v>
                </c:pt>
                <c:pt idx="83">
                  <c:v>1512908.1413134835</c:v>
                </c:pt>
                <c:pt idx="84">
                  <c:v>1586681.8696288879</c:v>
                </c:pt>
                <c:pt idx="85">
                  <c:v>1633416.4648345043</c:v>
                </c:pt>
                <c:pt idx="86">
                  <c:v>1720602.0426420094</c:v>
                </c:pt>
                <c:pt idx="87">
                  <c:v>1666114.9270472799</c:v>
                </c:pt>
                <c:pt idx="88">
                  <c:v>1821013.2719696637</c:v>
                </c:pt>
                <c:pt idx="89">
                  <c:v>1852362.2198100174</c:v>
                </c:pt>
                <c:pt idx="90">
                  <c:v>1832253.6248744123</c:v>
                </c:pt>
                <c:pt idx="91">
                  <c:v>1782972.8714301544</c:v>
                </c:pt>
                <c:pt idx="92">
                  <c:v>1691662.0942447025</c:v>
                </c:pt>
                <c:pt idx="93">
                  <c:v>1851092.9787375312</c:v>
                </c:pt>
                <c:pt idx="94">
                  <c:v>1836016.7184843291</c:v>
                </c:pt>
                <c:pt idx="95">
                  <c:v>1648675.6506269872</c:v>
                </c:pt>
                <c:pt idx="96">
                  <c:v>1755286.2306596558</c:v>
                </c:pt>
                <c:pt idx="97">
                  <c:v>1724844.6969019517</c:v>
                </c:pt>
                <c:pt idx="98">
                  <c:v>1769209.2568111904</c:v>
                </c:pt>
                <c:pt idx="99">
                  <c:v>1750475.3662448477</c:v>
                </c:pt>
                <c:pt idx="100">
                  <c:v>1841434.9663076145</c:v>
                </c:pt>
                <c:pt idx="101">
                  <c:v>1757683.1000065119</c:v>
                </c:pt>
                <c:pt idx="102">
                  <c:v>1792859.5822925549</c:v>
                </c:pt>
                <c:pt idx="103">
                  <c:v>1742156.7378596375</c:v>
                </c:pt>
                <c:pt idx="104">
                  <c:v>1718451.8868084701</c:v>
                </c:pt>
                <c:pt idx="105">
                  <c:v>1615451.7389394937</c:v>
                </c:pt>
                <c:pt idx="106">
                  <c:v>1544902.9334828767</c:v>
                </c:pt>
                <c:pt idx="107">
                  <c:v>1531868.0299854856</c:v>
                </c:pt>
                <c:pt idx="108">
                  <c:v>1465318.2953093064</c:v>
                </c:pt>
                <c:pt idx="109">
                  <c:v>1383878.3603049887</c:v>
                </c:pt>
                <c:pt idx="110">
                  <c:v>1525672.4849000457</c:v>
                </c:pt>
                <c:pt idx="111">
                  <c:v>1402597.2415841394</c:v>
                </c:pt>
                <c:pt idx="112">
                  <c:v>1489833.519442643</c:v>
                </c:pt>
                <c:pt idx="113">
                  <c:v>1431493.8831626915</c:v>
                </c:pt>
                <c:pt idx="114">
                  <c:v>1379018.6006271301</c:v>
                </c:pt>
                <c:pt idx="115">
                  <c:v>1396209.0091096715</c:v>
                </c:pt>
                <c:pt idx="116">
                  <c:v>1363005.7415754637</c:v>
                </c:pt>
                <c:pt idx="117">
                  <c:v>1393267.3914921866</c:v>
                </c:pt>
                <c:pt idx="118">
                  <c:v>1409272.8434176892</c:v>
                </c:pt>
                <c:pt idx="119">
                  <c:v>1410482.844855766</c:v>
                </c:pt>
                <c:pt idx="120">
                  <c:v>1373742.7495054267</c:v>
                </c:pt>
                <c:pt idx="121">
                  <c:v>1406929.5960248392</c:v>
                </c:pt>
                <c:pt idx="122">
                  <c:v>1606939.8897819328</c:v>
                </c:pt>
                <c:pt idx="123">
                  <c:v>1430321.97324301</c:v>
                </c:pt>
                <c:pt idx="124">
                  <c:v>1589772.6353186914</c:v>
                </c:pt>
                <c:pt idx="125">
                  <c:v>1555212.1100730686</c:v>
                </c:pt>
                <c:pt idx="126">
                  <c:v>1535092.1713720332</c:v>
                </c:pt>
                <c:pt idx="127">
                  <c:v>1544992.9312686126</c:v>
                </c:pt>
                <c:pt idx="128">
                  <c:v>1521613.1163447695</c:v>
                </c:pt>
                <c:pt idx="129">
                  <c:v>1540964.534133096</c:v>
                </c:pt>
                <c:pt idx="130">
                  <c:v>1523857.7164402998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704704"/>
        <c:axId val="151707008"/>
      </c:scatterChart>
      <c:valAx>
        <c:axId val="151704704"/>
        <c:scaling>
          <c:orientation val="minMax"/>
          <c:max val="1900000"/>
          <c:min val="13000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TRZBYe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51707008"/>
        <c:crosses val="autoZero"/>
        <c:crossBetween val="midCat"/>
      </c:valAx>
      <c:valAx>
        <c:axId val="151707008"/>
        <c:scaling>
          <c:orientation val="minMax"/>
          <c:max val="1900000"/>
          <c:min val="13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TRZBYeHAT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crossAx val="15170470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sk-SK"/>
              <a:t>rezíduá: </a:t>
            </a:r>
            <a:r>
              <a:rPr lang="en-US"/>
              <a:t>e*t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Pr040605a!$C$3</c:f>
              <c:strCache>
                <c:ptCount val="1"/>
                <c:pt idx="0">
                  <c:v>t</c:v>
                </c:pt>
              </c:strCache>
            </c:strRef>
          </c:tx>
          <c:spPr>
            <a:ln w="28575">
              <a:noFill/>
            </a:ln>
          </c:spPr>
          <c:marker>
            <c:spPr>
              <a:solidFill>
                <a:schemeClr val="tx1"/>
              </a:solidFill>
            </c:spPr>
          </c:marker>
          <c:xVal>
            <c:numRef>
              <c:f>Pr040605a!$C$4:$C$146</c:f>
              <c:numCache>
                <c:formatCode>General</c:formatCode>
                <c:ptCount val="14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</c:numCache>
            </c:numRef>
          </c:xVal>
          <c:yVal>
            <c:numRef>
              <c:f>Pr040605a!$H$4:$H$146</c:f>
              <c:numCache>
                <c:formatCode>0</c:formatCode>
                <c:ptCount val="143"/>
                <c:pt idx="0">
                  <c:v>75716.005212046672</c:v>
                </c:pt>
                <c:pt idx="1">
                  <c:v>6341.2643395939376</c:v>
                </c:pt>
                <c:pt idx="2">
                  <c:v>162775.36797344428</c:v>
                </c:pt>
                <c:pt idx="3">
                  <c:v>-126332.30889724311</c:v>
                </c:pt>
                <c:pt idx="4">
                  <c:v>90700.389098720858</c:v>
                </c:pt>
                <c:pt idx="5">
                  <c:v>144400.39876368223</c:v>
                </c:pt>
                <c:pt idx="6">
                  <c:v>-10872.584722006228</c:v>
                </c:pt>
                <c:pt idx="7">
                  <c:v>167029.35088704573</c:v>
                </c:pt>
                <c:pt idx="8">
                  <c:v>4006.7740581573453</c:v>
                </c:pt>
                <c:pt idx="9">
                  <c:v>131029.46791835269</c:v>
                </c:pt>
                <c:pt idx="10">
                  <c:v>88005.86617349647</c:v>
                </c:pt>
                <c:pt idx="11">
                  <c:v>33532.733386545675</c:v>
                </c:pt>
                <c:pt idx="12">
                  <c:v>114939.67896300205</c:v>
                </c:pt>
                <c:pt idx="13">
                  <c:v>8661.9028298584744</c:v>
                </c:pt>
                <c:pt idx="14">
                  <c:v>34389.035901472438</c:v>
                </c:pt>
                <c:pt idx="15">
                  <c:v>-115257.5647791482</c:v>
                </c:pt>
                <c:pt idx="16">
                  <c:v>87308.676590053597</c:v>
                </c:pt>
                <c:pt idx="17">
                  <c:v>-25982.452663981356</c:v>
                </c:pt>
                <c:pt idx="18">
                  <c:v>-31150.222909494303</c:v>
                </c:pt>
                <c:pt idx="19">
                  <c:v>174970.71845120541</c:v>
                </c:pt>
                <c:pt idx="20">
                  <c:v>-188995.41467675567</c:v>
                </c:pt>
                <c:pt idx="21">
                  <c:v>166341.87431605509</c:v>
                </c:pt>
                <c:pt idx="22">
                  <c:v>95466.008708439069</c:v>
                </c:pt>
                <c:pt idx="23">
                  <c:v>-109722.52284337603</c:v>
                </c:pt>
                <c:pt idx="24">
                  <c:v>69971.266649255995</c:v>
                </c:pt>
                <c:pt idx="25">
                  <c:v>-134283.99623315991</c:v>
                </c:pt>
                <c:pt idx="26">
                  <c:v>5118.5080507476814</c:v>
                </c:pt>
                <c:pt idx="27">
                  <c:v>-160918.93502761424</c:v>
                </c:pt>
                <c:pt idx="28">
                  <c:v>48314.707375163911</c:v>
                </c:pt>
                <c:pt idx="29">
                  <c:v>-129488.10940886452</c:v>
                </c:pt>
                <c:pt idx="30">
                  <c:v>27044.662667234894</c:v>
                </c:pt>
                <c:pt idx="31">
                  <c:v>62887.81802210724</c:v>
                </c:pt>
                <c:pt idx="32">
                  <c:v>-83027.789523064159</c:v>
                </c:pt>
                <c:pt idx="33">
                  <c:v>113217.26711826306</c:v>
                </c:pt>
                <c:pt idx="34">
                  <c:v>13505.835746393539</c:v>
                </c:pt>
                <c:pt idx="35">
                  <c:v>-129253.95554347965</c:v>
                </c:pt>
                <c:pt idx="36">
                  <c:v>101277.90283417073</c:v>
                </c:pt>
                <c:pt idx="37">
                  <c:v>-104492.56415380258</c:v>
                </c:pt>
                <c:pt idx="38">
                  <c:v>-194477.36411504727</c:v>
                </c:pt>
                <c:pt idx="39">
                  <c:v>-15999.914350291481</c:v>
                </c:pt>
                <c:pt idx="40">
                  <c:v>-24619.46042197221</c:v>
                </c:pt>
                <c:pt idx="41">
                  <c:v>-124775.81735930056</c:v>
                </c:pt>
                <c:pt idx="42">
                  <c:v>-61888.700732522178</c:v>
                </c:pt>
                <c:pt idx="43">
                  <c:v>-58556.966781755211</c:v>
                </c:pt>
                <c:pt idx="44">
                  <c:v>-26598.948718124302</c:v>
                </c:pt>
                <c:pt idx="45">
                  <c:v>-3062.8929547027219</c:v>
                </c:pt>
                <c:pt idx="46">
                  <c:v>-144699.00386965252</c:v>
                </c:pt>
                <c:pt idx="47">
                  <c:v>300578.69227873324</c:v>
                </c:pt>
                <c:pt idx="48">
                  <c:v>125256.36228684476</c:v>
                </c:pt>
                <c:pt idx="49">
                  <c:v>-147671.44020179613</c:v>
                </c:pt>
                <c:pt idx="50">
                  <c:v>-28802.559488635976</c:v>
                </c:pt>
                <c:pt idx="51">
                  <c:v>6968.5482456160244</c:v>
                </c:pt>
                <c:pt idx="52">
                  <c:v>-123405.97771828552</c:v>
                </c:pt>
                <c:pt idx="53">
                  <c:v>-19047.178810905898</c:v>
                </c:pt>
                <c:pt idx="54">
                  <c:v>14854.415887290379</c:v>
                </c:pt>
                <c:pt idx="55">
                  <c:v>101820.05144882901</c:v>
                </c:pt>
                <c:pt idx="56">
                  <c:v>-25463.434077600949</c:v>
                </c:pt>
                <c:pt idx="57">
                  <c:v>37589.204755662242</c:v>
                </c:pt>
                <c:pt idx="58">
                  <c:v>-200.91520013986155</c:v>
                </c:pt>
                <c:pt idx="59">
                  <c:v>84179.407504932955</c:v>
                </c:pt>
                <c:pt idx="60">
                  <c:v>135506.1164515235</c:v>
                </c:pt>
                <c:pt idx="61">
                  <c:v>-207329.83281587763</c:v>
                </c:pt>
                <c:pt idx="62">
                  <c:v>75081.501617529895</c:v>
                </c:pt>
                <c:pt idx="63">
                  <c:v>-114214.72980191535</c:v>
                </c:pt>
                <c:pt idx="64">
                  <c:v>-13778.556048569502</c:v>
                </c:pt>
                <c:pt idx="65">
                  <c:v>49774.842331489548</c:v>
                </c:pt>
                <c:pt idx="66">
                  <c:v>-59988.559566342039</c:v>
                </c:pt>
                <c:pt idx="67">
                  <c:v>39783.873070492409</c:v>
                </c:pt>
                <c:pt idx="68">
                  <c:v>42844.311796455178</c:v>
                </c:pt>
                <c:pt idx="69">
                  <c:v>-20368.922596550779</c:v>
                </c:pt>
                <c:pt idx="70">
                  <c:v>53162.40925880475</c:v>
                </c:pt>
                <c:pt idx="71">
                  <c:v>32815.502694877097</c:v>
                </c:pt>
                <c:pt idx="72">
                  <c:v>120229.32983461395</c:v>
                </c:pt>
                <c:pt idx="73">
                  <c:v>-194306.87204152206</c:v>
                </c:pt>
                <c:pt idx="74">
                  <c:v>200081.77479671873</c:v>
                </c:pt>
                <c:pt idx="75">
                  <c:v>-287920.97554115136</c:v>
                </c:pt>
                <c:pt idx="76">
                  <c:v>62158.44165671384</c:v>
                </c:pt>
                <c:pt idx="77">
                  <c:v>-22154.948044748511</c:v>
                </c:pt>
                <c:pt idx="78">
                  <c:v>-41421.36787579651</c:v>
                </c:pt>
                <c:pt idx="79">
                  <c:v>142730.71438845037</c:v>
                </c:pt>
                <c:pt idx="80">
                  <c:v>-68203.625946615357</c:v>
                </c:pt>
                <c:pt idx="81">
                  <c:v>17584.646212624153</c:v>
                </c:pt>
                <c:pt idx="82">
                  <c:v>103866.16384862317</c:v>
                </c:pt>
                <c:pt idx="83">
                  <c:v>-74775.089118701173</c:v>
                </c:pt>
                <c:pt idx="84">
                  <c:v>-49417.147831113311</c:v>
                </c:pt>
                <c:pt idx="85">
                  <c:v>-135541.97637906531</c:v>
                </c:pt>
                <c:pt idx="86">
                  <c:v>28485.664762437111</c:v>
                </c:pt>
                <c:pt idx="87">
                  <c:v>-224077.43171259528</c:v>
                </c:pt>
                <c:pt idx="88">
                  <c:v>-96308.509879901307</c:v>
                </c:pt>
                <c:pt idx="89">
                  <c:v>-50107.905662995996</c:v>
                </c:pt>
                <c:pt idx="90">
                  <c:v>-4344.3303801850416</c:v>
                </c:pt>
                <c:pt idx="91">
                  <c:v>76424.64066603058</c:v>
                </c:pt>
                <c:pt idx="92">
                  <c:v>-234804.94419385539</c:v>
                </c:pt>
                <c:pt idx="93">
                  <c:v>-71050.452185923466</c:v>
                </c:pt>
                <c:pt idx="94">
                  <c:v>163650.75552874268</c:v>
                </c:pt>
                <c:pt idx="95">
                  <c:v>-147774.89043389028</c:v>
                </c:pt>
                <c:pt idx="96">
                  <c:v>5105.4897713866085</c:v>
                </c:pt>
                <c:pt idx="97">
                  <c:v>-131071.95316775539</c:v>
                </c:pt>
                <c:pt idx="98">
                  <c:v>-36461.492707497673</c:v>
                </c:pt>
                <c:pt idx="99">
                  <c:v>-171571.60315035912</c:v>
                </c:pt>
                <c:pt idx="100">
                  <c:v>32416.211743450724</c:v>
                </c:pt>
                <c:pt idx="101">
                  <c:v>-107865.23033936857</c:v>
                </c:pt>
                <c:pt idx="102">
                  <c:v>-254.0404917509295</c:v>
                </c:pt>
                <c:pt idx="103">
                  <c:v>-15001.132418527501</c:v>
                </c:pt>
                <c:pt idx="104">
                  <c:v>92170.203212904977</c:v>
                </c:pt>
                <c:pt idx="105">
                  <c:v>70995.687688082922</c:v>
                </c:pt>
                <c:pt idx="106">
                  <c:v>11043.210984038655</c:v>
                </c:pt>
                <c:pt idx="107">
                  <c:v>95638.527230390348</c:v>
                </c:pt>
                <c:pt idx="108">
                  <c:v>152860.11964708776</c:v>
                </c:pt>
                <c:pt idx="109">
                  <c:v>-135763.64327995456</c:v>
                </c:pt>
                <c:pt idx="110">
                  <c:v>168387.28274907987</c:v>
                </c:pt>
                <c:pt idx="111">
                  <c:v>-65938.109939461341</c:v>
                </c:pt>
                <c:pt idx="112">
                  <c:v>90630.239883458242</c:v>
                </c:pt>
                <c:pt idx="113">
                  <c:v>99220.000138061587</c:v>
                </c:pt>
                <c:pt idx="114">
                  <c:v>34988.991651494522</c:v>
                </c:pt>
                <c:pt idx="115">
                  <c:v>94810.117786561837</c:v>
                </c:pt>
                <c:pt idx="116">
                  <c:v>23084.411163195269</c:v>
                </c:pt>
                <c:pt idx="117">
                  <c:v>7793.1499732329976</c:v>
                </c:pt>
                <c:pt idx="118">
                  <c:v>40309.788249396021</c:v>
                </c:pt>
                <c:pt idx="119">
                  <c:v>98874.566292398842</c:v>
                </c:pt>
                <c:pt idx="120">
                  <c:v>31810.963008712977</c:v>
                </c:pt>
                <c:pt idx="121">
                  <c:v>-230148.67523586587</c:v>
                </c:pt>
                <c:pt idx="122">
                  <c:v>214987.85499470588</c:v>
                </c:pt>
                <c:pt idx="123">
                  <c:v>-166462.36586606526</c:v>
                </c:pt>
                <c:pt idx="124">
                  <c:v>34771.241174098803</c:v>
                </c:pt>
                <c:pt idx="125">
                  <c:v>28625.905465752818</c:v>
                </c:pt>
                <c:pt idx="126">
                  <c:v>1599.5736159421504</c:v>
                </c:pt>
                <c:pt idx="127">
                  <c:v>43791.942089830292</c:v>
                </c:pt>
                <c:pt idx="128">
                  <c:v>-965.75240647513419</c:v>
                </c:pt>
                <c:pt idx="129">
                  <c:v>12147.731371361995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764992"/>
        <c:axId val="151767296"/>
      </c:scatterChart>
      <c:valAx>
        <c:axId val="151764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</a:t>
                </a:r>
              </a:p>
            </c:rich>
          </c:tx>
          <c:layout>
            <c:manualLayout>
              <c:xMode val="edge"/>
              <c:yMode val="edge"/>
              <c:x val="0.48623711170618011"/>
              <c:y val="0.94107702817693994"/>
            </c:manualLayout>
          </c:layout>
          <c:overlay val="0"/>
        </c:title>
        <c:numFmt formatCode="General" sourceLinked="1"/>
        <c:majorTickMark val="none"/>
        <c:minorTickMark val="none"/>
        <c:tickLblPos val="low"/>
        <c:crossAx val="151767296"/>
        <c:crosses val="autoZero"/>
        <c:crossBetween val="midCat"/>
      </c:valAx>
      <c:valAx>
        <c:axId val="1517672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e(TRZBYe)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crossAx val="15176499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>
                <a:effectLst/>
              </a:rPr>
              <a:t>Tržby za </a:t>
            </a:r>
            <a:r>
              <a:rPr lang="sk-SK" sz="1800" b="1" i="0" baseline="0">
                <a:effectLst/>
              </a:rPr>
              <a:t>hodinu</a:t>
            </a:r>
            <a:r>
              <a:rPr lang="en-US" sz="1800" b="1" i="0" baseline="0">
                <a:effectLst/>
              </a:rPr>
              <a:t> od hodiny za mesiac</a:t>
            </a:r>
            <a:endParaRPr lang="sk-SK">
              <a:effectLst/>
            </a:endParaRP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'pr040607'!$S$73</c:f>
              <c:strCache>
                <c:ptCount val="1"/>
                <c:pt idx="0">
                  <c:v>TrzbyHod</c:v>
                </c:pt>
              </c:strCache>
            </c:strRef>
          </c:tx>
          <c:spPr>
            <a:ln w="28575">
              <a:noFill/>
            </a:ln>
          </c:spPr>
          <c:marker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trendline>
            <c:trendlineType val="linear"/>
            <c:dispRSqr val="1"/>
            <c:dispEq val="1"/>
            <c:trendlineLbl>
              <c:layout>
                <c:manualLayout>
                  <c:x val="0.1281204298689092"/>
                  <c:y val="-4.071462798257202E-2"/>
                </c:manualLayout>
              </c:layout>
              <c:numFmt formatCode="General" sourceLinked="0"/>
            </c:trendlineLbl>
          </c:trendline>
          <c:xVal>
            <c:numRef>
              <c:f>'pr040607'!$R$74:$R$132</c:f>
              <c:numCache>
                <c:formatCode>0.00</c:formatCode>
                <c:ptCount val="59"/>
                <c:pt idx="0">
                  <c:v>154.55599369085172</c:v>
                </c:pt>
                <c:pt idx="1">
                  <c:v>141.49488054607508</c:v>
                </c:pt>
                <c:pt idx="2">
                  <c:v>158.16174549255291</c:v>
                </c:pt>
                <c:pt idx="3">
                  <c:v>141.92619542619542</c:v>
                </c:pt>
                <c:pt idx="4">
                  <c:v>154.08597986057319</c:v>
                </c:pt>
                <c:pt idx="5">
                  <c:v>149.03490759753595</c:v>
                </c:pt>
                <c:pt idx="6">
                  <c:v>140.00433010697913</c:v>
                </c:pt>
                <c:pt idx="7">
                  <c:v>145.03264781491004</c:v>
                </c:pt>
                <c:pt idx="8">
                  <c:v>140.23724823437092</c:v>
                </c:pt>
                <c:pt idx="9">
                  <c:v>154.38926880589165</c:v>
                </c:pt>
                <c:pt idx="10">
                  <c:v>146.26668425217622</c:v>
                </c:pt>
                <c:pt idx="11">
                  <c:v>132.80335284725919</c:v>
                </c:pt>
                <c:pt idx="12">
                  <c:v>155.91388447270799</c:v>
                </c:pt>
                <c:pt idx="13">
                  <c:v>137.23138297872342</c:v>
                </c:pt>
                <c:pt idx="14">
                  <c:v>152.65013333333334</c:v>
                </c:pt>
                <c:pt idx="15">
                  <c:v>147.47768682334302</c:v>
                </c:pt>
                <c:pt idx="16">
                  <c:v>156.48264071541294</c:v>
                </c:pt>
                <c:pt idx="17">
                  <c:v>148.80625814863103</c:v>
                </c:pt>
                <c:pt idx="18">
                  <c:v>144.34557858829703</c:v>
                </c:pt>
                <c:pt idx="19">
                  <c:v>144.44217151848937</c:v>
                </c:pt>
                <c:pt idx="20">
                  <c:v>139.41648648648649</c:v>
                </c:pt>
                <c:pt idx="21">
                  <c:v>154.06173169428112</c:v>
                </c:pt>
                <c:pt idx="22">
                  <c:v>146.92399364406779</c:v>
                </c:pt>
                <c:pt idx="23">
                  <c:v>132.53196590303676</c:v>
                </c:pt>
                <c:pt idx="24">
                  <c:v>151.45576868021757</c:v>
                </c:pt>
                <c:pt idx="25">
                  <c:v>143.43222722159729</c:v>
                </c:pt>
                <c:pt idx="26">
                  <c:v>142.25668896321071</c:v>
                </c:pt>
                <c:pt idx="27">
                  <c:v>147.96775067750679</c:v>
                </c:pt>
                <c:pt idx="28">
                  <c:v>148.44529331514326</c:v>
                </c:pt>
                <c:pt idx="29">
                  <c:v>143.67128497690845</c:v>
                </c:pt>
                <c:pt idx="30">
                  <c:v>148.23734776725306</c:v>
                </c:pt>
                <c:pt idx="31">
                  <c:v>134.93119390807723</c:v>
                </c:pt>
                <c:pt idx="32">
                  <c:v>144.43813273340834</c:v>
                </c:pt>
                <c:pt idx="33">
                  <c:v>151.97843822843822</c:v>
                </c:pt>
                <c:pt idx="34">
                  <c:v>138.02602339181286</c:v>
                </c:pt>
                <c:pt idx="35">
                  <c:v>135.59617647058823</c:v>
                </c:pt>
                <c:pt idx="36">
                  <c:v>142.93095445314768</c:v>
                </c:pt>
                <c:pt idx="37">
                  <c:v>134.44084136722174</c:v>
                </c:pt>
                <c:pt idx="38">
                  <c:v>147.4076376554174</c:v>
                </c:pt>
                <c:pt idx="39">
                  <c:v>145.61258374599475</c:v>
                </c:pt>
                <c:pt idx="40">
                  <c:v>144.13321698662014</c:v>
                </c:pt>
                <c:pt idx="41">
                  <c:v>148.65954332552693</c:v>
                </c:pt>
                <c:pt idx="42">
                  <c:v>144.18867362146051</c:v>
                </c:pt>
                <c:pt idx="43">
                  <c:v>133.98839976204641</c:v>
                </c:pt>
                <c:pt idx="44">
                  <c:v>144.17845117845118</c:v>
                </c:pt>
                <c:pt idx="45">
                  <c:v>149.79133409350058</c:v>
                </c:pt>
                <c:pt idx="46">
                  <c:v>143.28268348623854</c:v>
                </c:pt>
                <c:pt idx="47">
                  <c:v>139.92024186582205</c:v>
                </c:pt>
                <c:pt idx="48">
                  <c:v>142.07809640024405</c:v>
                </c:pt>
                <c:pt idx="49">
                  <c:v>137.6905487804878</c:v>
                </c:pt>
                <c:pt idx="50">
                  <c:v>154.7273276904474</c:v>
                </c:pt>
                <c:pt idx="51">
                  <c:v>145.18099819603128</c:v>
                </c:pt>
                <c:pt idx="52">
                  <c:v>147.05346951036347</c:v>
                </c:pt>
                <c:pt idx="53">
                  <c:v>148.63387484957883</c:v>
                </c:pt>
                <c:pt idx="54">
                  <c:v>140.04693140794222</c:v>
                </c:pt>
                <c:pt idx="55">
                  <c:v>140.8635950287966</c:v>
                </c:pt>
                <c:pt idx="56">
                  <c:v>147.12017167381975</c:v>
                </c:pt>
                <c:pt idx="57">
                  <c:v>146.49056603773585</c:v>
                </c:pt>
                <c:pt idx="58">
                  <c:v>145.65236454744755</c:v>
                </c:pt>
              </c:numCache>
            </c:numRef>
          </c:xVal>
          <c:yVal>
            <c:numRef>
              <c:f>'pr040607'!$S$74:$S$132</c:f>
              <c:numCache>
                <c:formatCode>0.00</c:formatCode>
                <c:ptCount val="59"/>
                <c:pt idx="0">
                  <c:v>2.6229441390515942</c:v>
                </c:pt>
                <c:pt idx="1">
                  <c:v>2.6754560737496931</c:v>
                </c:pt>
                <c:pt idx="2">
                  <c:v>2.7922201820572146</c:v>
                </c:pt>
                <c:pt idx="3">
                  <c:v>2.7023044075578033</c:v>
                </c:pt>
                <c:pt idx="4">
                  <c:v>3.0032480592389876</c:v>
                </c:pt>
                <c:pt idx="5">
                  <c:v>2.9158430957206698</c:v>
                </c:pt>
                <c:pt idx="6">
                  <c:v>3.0939424346023183</c:v>
                </c:pt>
                <c:pt idx="7">
                  <c:v>3.0491914920753889</c:v>
                </c:pt>
                <c:pt idx="8">
                  <c:v>2.9016190705277212</c:v>
                </c:pt>
                <c:pt idx="9">
                  <c:v>2.7905671717412304</c:v>
                </c:pt>
                <c:pt idx="10">
                  <c:v>2.8975429660193153</c:v>
                </c:pt>
                <c:pt idx="11">
                  <c:v>2.9882562831525781</c:v>
                </c:pt>
                <c:pt idx="12">
                  <c:v>2.6982188379916092</c:v>
                </c:pt>
                <c:pt idx="13">
                  <c:v>3.170795979495729</c:v>
                </c:pt>
                <c:pt idx="14">
                  <c:v>3.0902184013178187</c:v>
                </c:pt>
                <c:pt idx="15">
                  <c:v>3.0297626453086175</c:v>
                </c:pt>
                <c:pt idx="16">
                  <c:v>3.1770768803941785</c:v>
                </c:pt>
                <c:pt idx="17">
                  <c:v>3.3597614423864584</c:v>
                </c:pt>
                <c:pt idx="18">
                  <c:v>3.4584015034930191</c:v>
                </c:pt>
                <c:pt idx="19">
                  <c:v>3.3346732235475423</c:v>
                </c:pt>
                <c:pt idx="20">
                  <c:v>3.3082834260249259</c:v>
                </c:pt>
                <c:pt idx="21">
                  <c:v>3.3416658804933883</c:v>
                </c:pt>
                <c:pt idx="22">
                  <c:v>3.4646636641644144</c:v>
                </c:pt>
                <c:pt idx="23">
                  <c:v>3.3613707109302777</c:v>
                </c:pt>
                <c:pt idx="24">
                  <c:v>3.3957120815463582</c:v>
                </c:pt>
                <c:pt idx="25">
                  <c:v>3.4314241701972752</c:v>
                </c:pt>
                <c:pt idx="26">
                  <c:v>3.6360792255542176</c:v>
                </c:pt>
                <c:pt idx="27">
                  <c:v>3.3070832279037732</c:v>
                </c:pt>
                <c:pt idx="28">
                  <c:v>3.5328368784513371</c:v>
                </c:pt>
                <c:pt idx="29">
                  <c:v>3.4206392587825065</c:v>
                </c:pt>
                <c:pt idx="30">
                  <c:v>3.4059198672828028</c:v>
                </c:pt>
                <c:pt idx="31">
                  <c:v>3.6141137472423335</c:v>
                </c:pt>
                <c:pt idx="32">
                  <c:v>3.4211109926719745</c:v>
                </c:pt>
                <c:pt idx="33">
                  <c:v>3.1179311021982117</c:v>
                </c:pt>
                <c:pt idx="34">
                  <c:v>3.2718129924042012</c:v>
                </c:pt>
                <c:pt idx="35">
                  <c:v>3.3270496576097237</c:v>
                </c:pt>
                <c:pt idx="36">
                  <c:v>2.9151188548317992</c:v>
                </c:pt>
                <c:pt idx="37">
                  <c:v>2.8519857530073787</c:v>
                </c:pt>
                <c:pt idx="38">
                  <c:v>3.0518392739428877</c:v>
                </c:pt>
                <c:pt idx="39">
                  <c:v>2.7151786043092967</c:v>
                </c:pt>
                <c:pt idx="40">
                  <c:v>2.9635649739139924</c:v>
                </c:pt>
                <c:pt idx="41">
                  <c:v>2.7553080308990467</c:v>
                </c:pt>
                <c:pt idx="42">
                  <c:v>2.7540374592501338</c:v>
                </c:pt>
                <c:pt idx="43">
                  <c:v>2.9836228663362752</c:v>
                </c:pt>
                <c:pt idx="44">
                  <c:v>2.762873125809362</c:v>
                </c:pt>
                <c:pt idx="45">
                  <c:v>2.5499580001299194</c:v>
                </c:pt>
                <c:pt idx="46">
                  <c:v>2.7722237059426407</c:v>
                </c:pt>
                <c:pt idx="47">
                  <c:v>2.8171268135733887</c:v>
                </c:pt>
                <c:pt idx="48">
                  <c:v>2.8162296740687074</c:v>
                </c:pt>
                <c:pt idx="49">
                  <c:v>2.9713407949000028</c:v>
                </c:pt>
                <c:pt idx="50">
                  <c:v>3.1984305019570747</c:v>
                </c:pt>
                <c:pt idx="51">
                  <c:v>2.8826522034560442</c:v>
                </c:pt>
                <c:pt idx="52">
                  <c:v>3.2617989894800949</c:v>
                </c:pt>
                <c:pt idx="53">
                  <c:v>3.1474001974351089</c:v>
                </c:pt>
                <c:pt idx="54">
                  <c:v>3.2793420733279111</c:v>
                </c:pt>
                <c:pt idx="55">
                  <c:v>3.2998986414209561</c:v>
                </c:pt>
                <c:pt idx="56">
                  <c:v>3.1281146499080701</c:v>
                </c:pt>
                <c:pt idx="57">
                  <c:v>3.2148775532960969</c:v>
                </c:pt>
                <c:pt idx="58">
                  <c:v>3.2872973474023883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326464"/>
        <c:axId val="169327616"/>
      </c:scatterChart>
      <c:valAx>
        <c:axId val="169326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baseline="0">
                    <a:effectLst/>
                  </a:rPr>
                  <a:t>Hodiny za mesiac</a:t>
                </a:r>
                <a:endParaRPr lang="sk-SK">
                  <a:effectLst/>
                </a:endParaRPr>
              </a:p>
            </c:rich>
          </c:tx>
          <c:layout/>
          <c:overlay val="0"/>
        </c:title>
        <c:numFmt formatCode="0" sourceLinked="0"/>
        <c:majorTickMark val="none"/>
        <c:minorTickMark val="none"/>
        <c:tickLblPos val="nextTo"/>
        <c:crossAx val="169327616"/>
        <c:crosses val="autoZero"/>
        <c:crossBetween val="midCat"/>
      </c:valAx>
      <c:valAx>
        <c:axId val="169327616"/>
        <c:scaling>
          <c:orientation val="minMax"/>
          <c:max val="4"/>
          <c:min val="2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Tržby za hodinu</a:t>
                </a:r>
              </a:p>
            </c:rich>
          </c:tx>
          <c:layout/>
          <c:overlay val="0"/>
        </c:title>
        <c:numFmt formatCode="0.00" sourceLinked="1"/>
        <c:majorTickMark val="none"/>
        <c:minorTickMark val="none"/>
        <c:tickLblPos val="nextTo"/>
        <c:crossAx val="16932646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TrzbyHod</a:t>
            </a:r>
            <a:r>
              <a:rPr lang="sk-SK"/>
              <a:t> (V EUR ZA</a:t>
            </a:r>
            <a:r>
              <a:rPr lang="sk-SK" baseline="0"/>
              <a:t> 1 hod)</a:t>
            </a:r>
            <a:endParaRPr lang="en-US"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'pr040608'!$F$1</c:f>
              <c:strCache>
                <c:ptCount val="1"/>
                <c:pt idx="0">
                  <c:v>TrzbyHod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'pr040608'!$A$2:$A$145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'pr040608'!$F$2:$F$145</c:f>
              <c:numCache>
                <c:formatCode>0.00</c:formatCode>
                <c:ptCount val="144"/>
                <c:pt idx="0">
                  <c:v>1.8616993350075901</c:v>
                </c:pt>
                <c:pt idx="1">
                  <c:v>1.8343659741875415</c:v>
                </c:pt>
                <c:pt idx="2">
                  <c:v>1.7848022388076157</c:v>
                </c:pt>
                <c:pt idx="3">
                  <c:v>1.9518939249985898</c:v>
                </c:pt>
                <c:pt idx="4">
                  <c:v>1.9789706757546486</c:v>
                </c:pt>
                <c:pt idx="5">
                  <c:v>1.9492358600737665</c:v>
                </c:pt>
                <c:pt idx="6">
                  <c:v>2.0163860017271853</c:v>
                </c:pt>
                <c:pt idx="7">
                  <c:v>2.0844857886792285</c:v>
                </c:pt>
                <c:pt idx="8">
                  <c:v>2.0813047298326794</c:v>
                </c:pt>
                <c:pt idx="9">
                  <c:v>2.0526776276675225</c:v>
                </c:pt>
                <c:pt idx="10">
                  <c:v>2.0309166568683179</c:v>
                </c:pt>
                <c:pt idx="11">
                  <c:v>2.2363344017783007</c:v>
                </c:pt>
                <c:pt idx="12">
                  <c:v>1.9804055726330982</c:v>
                </c:pt>
                <c:pt idx="13">
                  <c:v>2.1108907037057354</c:v>
                </c:pt>
                <c:pt idx="14">
                  <c:v>1.9697478522882192</c:v>
                </c:pt>
                <c:pt idx="15">
                  <c:v>2.1515326143230746</c:v>
                </c:pt>
                <c:pt idx="16">
                  <c:v>2.1415408651918537</c:v>
                </c:pt>
                <c:pt idx="17">
                  <c:v>2.094401303060542</c:v>
                </c:pt>
                <c:pt idx="18">
                  <c:v>2.26900665105968</c:v>
                </c:pt>
                <c:pt idx="19">
                  <c:v>2.2937705641036628</c:v>
                </c:pt>
                <c:pt idx="20">
                  <c:v>2.1522574300595947</c:v>
                </c:pt>
                <c:pt idx="21">
                  <c:v>2.2705319830890618</c:v>
                </c:pt>
                <c:pt idx="22">
                  <c:v>2.1866948794308541</c:v>
                </c:pt>
                <c:pt idx="23">
                  <c:v>2.3647910866804138</c:v>
                </c:pt>
                <c:pt idx="24">
                  <c:v>2.1533240747465725</c:v>
                </c:pt>
                <c:pt idx="25">
                  <c:v>2.2535692508952732</c:v>
                </c:pt>
                <c:pt idx="26">
                  <c:v>2.3474970741500516</c:v>
                </c:pt>
                <c:pt idx="27">
                  <c:v>2.2129295133707316</c:v>
                </c:pt>
                <c:pt idx="28">
                  <c:v>2.3190810353443192</c:v>
                </c:pt>
                <c:pt idx="29">
                  <c:v>2.3854692810771545</c:v>
                </c:pt>
                <c:pt idx="30">
                  <c:v>2.4166671526453225</c:v>
                </c:pt>
                <c:pt idx="31">
                  <c:v>2.4262190972642785</c:v>
                </c:pt>
                <c:pt idx="32">
                  <c:v>2.2392470538168956</c:v>
                </c:pt>
                <c:pt idx="33">
                  <c:v>2.2419650616540241</c:v>
                </c:pt>
                <c:pt idx="34">
                  <c:v>2.2615075778731613</c:v>
                </c:pt>
                <c:pt idx="35">
                  <c:v>2.3467984305617229</c:v>
                </c:pt>
                <c:pt idx="36">
                  <c:v>2.1848716102308567</c:v>
                </c:pt>
                <c:pt idx="37">
                  <c:v>2.2284086479989886</c:v>
                </c:pt>
                <c:pt idx="38">
                  <c:v>2.300864650686492</c:v>
                </c:pt>
                <c:pt idx="39">
                  <c:v>2.4851706603775288</c:v>
                </c:pt>
                <c:pt idx="40">
                  <c:v>2.3919634976040069</c:v>
                </c:pt>
                <c:pt idx="41">
                  <c:v>2.3807759246370246</c:v>
                </c:pt>
                <c:pt idx="42">
                  <c:v>2.5077079657735313</c:v>
                </c:pt>
                <c:pt idx="43">
                  <c:v>2.7590598104660935</c:v>
                </c:pt>
                <c:pt idx="44">
                  <c:v>2.6652372486892197</c:v>
                </c:pt>
                <c:pt idx="45">
                  <c:v>2.4495710797090653</c:v>
                </c:pt>
                <c:pt idx="46">
                  <c:v>2.6539545306881407</c:v>
                </c:pt>
                <c:pt idx="47">
                  <c:v>2.7758528701819372</c:v>
                </c:pt>
                <c:pt idx="48">
                  <c:v>2.1675472001081615</c:v>
                </c:pt>
                <c:pt idx="49">
                  <c:v>2.1396023771541066</c:v>
                </c:pt>
                <c:pt idx="50">
                  <c:v>2.1748059860863185</c:v>
                </c:pt>
                <c:pt idx="51">
                  <c:v>2.298211765731013</c:v>
                </c:pt>
                <c:pt idx="52">
                  <c:v>2.2865565197580984</c:v>
                </c:pt>
                <c:pt idx="53">
                  <c:v>2.4263199191308789</c:v>
                </c:pt>
                <c:pt idx="54">
                  <c:v>2.5798799140454767</c:v>
                </c:pt>
                <c:pt idx="55">
                  <c:v>2.5498244488728381</c:v>
                </c:pt>
                <c:pt idx="56">
                  <c:v>2.3352145957735297</c:v>
                </c:pt>
                <c:pt idx="57">
                  <c:v>2.437096577368238</c:v>
                </c:pt>
                <c:pt idx="58">
                  <c:v>2.4374872841046673</c:v>
                </c:pt>
                <c:pt idx="59">
                  <c:v>2.5885807165166961</c:v>
                </c:pt>
                <c:pt idx="60">
                  <c:v>2.5698625528399273</c:v>
                </c:pt>
                <c:pt idx="61">
                  <c:v>2.4847951777507777</c:v>
                </c:pt>
                <c:pt idx="62">
                  <c:v>2.7276368930292074</c:v>
                </c:pt>
                <c:pt idx="63">
                  <c:v>2.5209100050546476</c:v>
                </c:pt>
                <c:pt idx="64">
                  <c:v>2.6898277590594675</c:v>
                </c:pt>
                <c:pt idx="65">
                  <c:v>2.7282203079604104</c:v>
                </c:pt>
                <c:pt idx="66">
                  <c:v>2.7333223690242971</c:v>
                </c:pt>
                <c:pt idx="67">
                  <c:v>2.8437248618423077</c:v>
                </c:pt>
                <c:pt idx="68">
                  <c:v>2.8297519213335454</c:v>
                </c:pt>
                <c:pt idx="69">
                  <c:v>2.6997741892478313</c:v>
                </c:pt>
                <c:pt idx="70">
                  <c:v>2.8106376362735395</c:v>
                </c:pt>
                <c:pt idx="71">
                  <c:v>2.9037157412590311</c:v>
                </c:pt>
                <c:pt idx="72">
                  <c:v>2.6229441390515942</c:v>
                </c:pt>
                <c:pt idx="73">
                  <c:v>2.6754560737496931</c:v>
                </c:pt>
                <c:pt idx="74">
                  <c:v>2.7922201820572146</c:v>
                </c:pt>
                <c:pt idx="75">
                  <c:v>2.7023044075578033</c:v>
                </c:pt>
                <c:pt idx="76">
                  <c:v>3.0032480592389876</c:v>
                </c:pt>
                <c:pt idx="77">
                  <c:v>2.9158430957206698</c:v>
                </c:pt>
                <c:pt idx="78">
                  <c:v>3.0939424346023183</c:v>
                </c:pt>
                <c:pt idx="79">
                  <c:v>3.0491914920753889</c:v>
                </c:pt>
                <c:pt idx="80">
                  <c:v>2.9016190705277212</c:v>
                </c:pt>
                <c:pt idx="81">
                  <c:v>2.7905671717412304</c:v>
                </c:pt>
                <c:pt idx="82">
                  <c:v>2.8975429660193153</c:v>
                </c:pt>
                <c:pt idx="83">
                  <c:v>2.9882562831525781</c:v>
                </c:pt>
                <c:pt idx="84">
                  <c:v>2.6982188379916092</c:v>
                </c:pt>
                <c:pt idx="85">
                  <c:v>3.170795979495729</c:v>
                </c:pt>
                <c:pt idx="86">
                  <c:v>3.0902184013178187</c:v>
                </c:pt>
                <c:pt idx="87">
                  <c:v>3.0297626453086175</c:v>
                </c:pt>
                <c:pt idx="88">
                  <c:v>3.1770768803941785</c:v>
                </c:pt>
                <c:pt idx="89">
                  <c:v>3.3597614423864584</c:v>
                </c:pt>
                <c:pt idx="90">
                  <c:v>3.4584015034930191</c:v>
                </c:pt>
                <c:pt idx="91">
                  <c:v>3.3346732235475423</c:v>
                </c:pt>
                <c:pt idx="92">
                  <c:v>3.3082834260249259</c:v>
                </c:pt>
                <c:pt idx="93">
                  <c:v>3.3416658804933883</c:v>
                </c:pt>
                <c:pt idx="94">
                  <c:v>3.4646636641644144</c:v>
                </c:pt>
                <c:pt idx="95">
                  <c:v>3.3613707109302777</c:v>
                </c:pt>
                <c:pt idx="96">
                  <c:v>3.3957120815463582</c:v>
                </c:pt>
                <c:pt idx="97">
                  <c:v>3.4314241701972752</c:v>
                </c:pt>
                <c:pt idx="98">
                  <c:v>3.6360792255542176</c:v>
                </c:pt>
                <c:pt idx="99">
                  <c:v>3.3070832279037732</c:v>
                </c:pt>
                <c:pt idx="100">
                  <c:v>3.5328368784513371</c:v>
                </c:pt>
                <c:pt idx="101">
                  <c:v>3.4206392587825065</c:v>
                </c:pt>
                <c:pt idx="102">
                  <c:v>3.4059198672828028</c:v>
                </c:pt>
                <c:pt idx="103">
                  <c:v>3.6141137472423335</c:v>
                </c:pt>
                <c:pt idx="104">
                  <c:v>3.4211109926719745</c:v>
                </c:pt>
                <c:pt idx="105">
                  <c:v>3.1179311021982117</c:v>
                </c:pt>
                <c:pt idx="106">
                  <c:v>3.2718129924042012</c:v>
                </c:pt>
                <c:pt idx="107">
                  <c:v>3.3270496576097237</c:v>
                </c:pt>
                <c:pt idx="108">
                  <c:v>2.9151188548317992</c:v>
                </c:pt>
                <c:pt idx="109">
                  <c:v>2.8519857530073787</c:v>
                </c:pt>
                <c:pt idx="110">
                  <c:v>3.0518392739428877</c:v>
                </c:pt>
                <c:pt idx="111">
                  <c:v>2.7151786043092967</c:v>
                </c:pt>
                <c:pt idx="112">
                  <c:v>2.9635649739139924</c:v>
                </c:pt>
                <c:pt idx="113">
                  <c:v>2.7553080308990467</c:v>
                </c:pt>
                <c:pt idx="114">
                  <c:v>2.7540374592501338</c:v>
                </c:pt>
                <c:pt idx="115">
                  <c:v>2.9836228663362752</c:v>
                </c:pt>
                <c:pt idx="116">
                  <c:v>2.762873125809362</c:v>
                </c:pt>
                <c:pt idx="117">
                  <c:v>2.5499580001299194</c:v>
                </c:pt>
                <c:pt idx="118">
                  <c:v>2.7722237059426407</c:v>
                </c:pt>
                <c:pt idx="119">
                  <c:v>2.8171268135733887</c:v>
                </c:pt>
                <c:pt idx="120">
                  <c:v>2.8162296740687074</c:v>
                </c:pt>
                <c:pt idx="121">
                  <c:v>2.9713407949000028</c:v>
                </c:pt>
                <c:pt idx="122">
                  <c:v>3.1984305019570747</c:v>
                </c:pt>
                <c:pt idx="123">
                  <c:v>2.8826522034560442</c:v>
                </c:pt>
                <c:pt idx="124">
                  <c:v>3.2617989894800949</c:v>
                </c:pt>
                <c:pt idx="125">
                  <c:v>3.1474001974351089</c:v>
                </c:pt>
                <c:pt idx="126">
                  <c:v>3.2793420733279111</c:v>
                </c:pt>
                <c:pt idx="127">
                  <c:v>3.2998986414209561</c:v>
                </c:pt>
                <c:pt idx="128">
                  <c:v>3.1281146499080701</c:v>
                </c:pt>
                <c:pt idx="129">
                  <c:v>3.2148775532960969</c:v>
                </c:pt>
                <c:pt idx="130">
                  <c:v>3.2872973474023883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240832"/>
        <c:axId val="167242368"/>
      </c:lineChart>
      <c:catAx>
        <c:axId val="16724083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k-SK"/>
          </a:p>
        </c:txPr>
        <c:crossAx val="167242368"/>
        <c:crosses val="autoZero"/>
        <c:auto val="1"/>
        <c:lblAlgn val="ctr"/>
        <c:lblOffset val="100"/>
        <c:tickLblSkip val="6"/>
        <c:noMultiLvlLbl val="0"/>
      </c:catAx>
      <c:valAx>
        <c:axId val="167242368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672408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HZAM</a:t>
            </a:r>
            <a:r>
              <a:rPr lang="sk-SK"/>
              <a:t> (počet hodín za mesiac)</a:t>
            </a:r>
            <a:endParaRPr lang="en-US"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'pr040608'!$G$1</c:f>
              <c:strCache>
                <c:ptCount val="1"/>
                <c:pt idx="0">
                  <c:v>HZAM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'pr040608'!$A$2:$A$145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'pr040608'!$G$2:$G$145</c:f>
              <c:numCache>
                <c:formatCode>0.00</c:formatCode>
                <c:ptCount val="144"/>
                <c:pt idx="0">
                  <c:v>135.38810790273556</c:v>
                </c:pt>
                <c:pt idx="1">
                  <c:v>140.97681992337164</c:v>
                </c:pt>
                <c:pt idx="2">
                  <c:v>155.26292523544109</c:v>
                </c:pt>
                <c:pt idx="3">
                  <c:v>132.10708812260538</c:v>
                </c:pt>
                <c:pt idx="4">
                  <c:v>151.68623676612128</c:v>
                </c:pt>
                <c:pt idx="5">
                  <c:v>150.59037080178607</c:v>
                </c:pt>
                <c:pt idx="6">
                  <c:v>135.87812379853904</c:v>
                </c:pt>
                <c:pt idx="7">
                  <c:v>139.38062015503877</c:v>
                </c:pt>
                <c:pt idx="8">
                  <c:v>133.81363088057901</c:v>
                </c:pt>
                <c:pt idx="9">
                  <c:v>146.62633087633088</c:v>
                </c:pt>
                <c:pt idx="10">
                  <c:v>143.53220762976861</c:v>
                </c:pt>
                <c:pt idx="11">
                  <c:v>127.13480139946491</c:v>
                </c:pt>
                <c:pt idx="12">
                  <c:v>146.93298024037483</c:v>
                </c:pt>
                <c:pt idx="13">
                  <c:v>132.84180676524204</c:v>
                </c:pt>
                <c:pt idx="14">
                  <c:v>150.18662896384569</c:v>
                </c:pt>
                <c:pt idx="15">
                  <c:v>137.0041841004184</c:v>
                </c:pt>
                <c:pt idx="16">
                  <c:v>151.15470807941813</c:v>
                </c:pt>
                <c:pt idx="17">
                  <c:v>145.44888457807954</c:v>
                </c:pt>
                <c:pt idx="18">
                  <c:v>138.64338093400232</c:v>
                </c:pt>
                <c:pt idx="19">
                  <c:v>140.75723100655611</c:v>
                </c:pt>
                <c:pt idx="20">
                  <c:v>137.46809346161399</c:v>
                </c:pt>
                <c:pt idx="21">
                  <c:v>153.70767381286316</c:v>
                </c:pt>
                <c:pt idx="22">
                  <c:v>143.5734939759036</c:v>
                </c:pt>
                <c:pt idx="23">
                  <c:v>126.4650694584256</c:v>
                </c:pt>
                <c:pt idx="24">
                  <c:v>152.33728167034732</c:v>
                </c:pt>
                <c:pt idx="25">
                  <c:v>140.16416416416416</c:v>
                </c:pt>
                <c:pt idx="26">
                  <c:v>145.99271796890375</c:v>
                </c:pt>
                <c:pt idx="27">
                  <c:v>149.09352101812573</c:v>
                </c:pt>
                <c:pt idx="28">
                  <c:v>151.6322641509434</c:v>
                </c:pt>
                <c:pt idx="29">
                  <c:v>138.02112149532709</c:v>
                </c:pt>
                <c:pt idx="30">
                  <c:v>142.51335420887824</c:v>
                </c:pt>
                <c:pt idx="31">
                  <c:v>134.9569457221711</c:v>
                </c:pt>
                <c:pt idx="32">
                  <c:v>138.8056784660767</c:v>
                </c:pt>
                <c:pt idx="33">
                  <c:v>146.52323194625862</c:v>
                </c:pt>
                <c:pt idx="34">
                  <c:v>134.85285228560636</c:v>
                </c:pt>
                <c:pt idx="35">
                  <c:v>128.76609075374975</c:v>
                </c:pt>
                <c:pt idx="36">
                  <c:v>151.14162348877375</c:v>
                </c:pt>
                <c:pt idx="37">
                  <c:v>137.45419553502694</c:v>
                </c:pt>
                <c:pt idx="38">
                  <c:v>143.11111111111111</c:v>
                </c:pt>
                <c:pt idx="39">
                  <c:v>148.5106716271784</c:v>
                </c:pt>
                <c:pt idx="40">
                  <c:v>149.72046165884194</c:v>
                </c:pt>
                <c:pt idx="41">
                  <c:v>147.51222374339918</c:v>
                </c:pt>
                <c:pt idx="42">
                  <c:v>149.44917967186873</c:v>
                </c:pt>
                <c:pt idx="43">
                  <c:v>135.56056056056056</c:v>
                </c:pt>
                <c:pt idx="44">
                  <c:v>143.05372405372407</c:v>
                </c:pt>
                <c:pt idx="45">
                  <c:v>151.3710843373494</c:v>
                </c:pt>
                <c:pt idx="46">
                  <c:v>138.13751532488763</c:v>
                </c:pt>
                <c:pt idx="47">
                  <c:v>140.16522455706632</c:v>
                </c:pt>
                <c:pt idx="48">
                  <c:v>149.35421533234233</c:v>
                </c:pt>
                <c:pt idx="49">
                  <c:v>142.1071735395189</c:v>
                </c:pt>
                <c:pt idx="50">
                  <c:v>158.52187833511206</c:v>
                </c:pt>
                <c:pt idx="51">
                  <c:v>151.96244932792831</c:v>
                </c:pt>
                <c:pt idx="52">
                  <c:v>150.9850809889173</c:v>
                </c:pt>
                <c:pt idx="53">
                  <c:v>152.6384697130712</c:v>
                </c:pt>
                <c:pt idx="54">
                  <c:v>143.35150737652341</c:v>
                </c:pt>
                <c:pt idx="55">
                  <c:v>141.43316884788672</c:v>
                </c:pt>
                <c:pt idx="56">
                  <c:v>144.9575389948007</c:v>
                </c:pt>
                <c:pt idx="57">
                  <c:v>143.96923753021315</c:v>
                </c:pt>
                <c:pt idx="58">
                  <c:v>142.39843924191752</c:v>
                </c:pt>
                <c:pt idx="59">
                  <c:v>143.65690276110445</c:v>
                </c:pt>
                <c:pt idx="60">
                  <c:v>147.80771221532092</c:v>
                </c:pt>
                <c:pt idx="61">
                  <c:v>143.02066649444589</c:v>
                </c:pt>
                <c:pt idx="62">
                  <c:v>154.13668699186991</c:v>
                </c:pt>
                <c:pt idx="63">
                  <c:v>153.83731233079007</c:v>
                </c:pt>
                <c:pt idx="64">
                  <c:v>153.7962962962963</c:v>
                </c:pt>
                <c:pt idx="65">
                  <c:v>152.28515720204729</c:v>
                </c:pt>
                <c:pt idx="66">
                  <c:v>145.52271071168326</c:v>
                </c:pt>
                <c:pt idx="67">
                  <c:v>145.03033268101763</c:v>
                </c:pt>
                <c:pt idx="68">
                  <c:v>144.46534901175883</c:v>
                </c:pt>
                <c:pt idx="69">
                  <c:v>150.58416347381865</c:v>
                </c:pt>
                <c:pt idx="70">
                  <c:v>148.33479721002325</c:v>
                </c:pt>
                <c:pt idx="71">
                  <c:v>140.29968619246861</c:v>
                </c:pt>
                <c:pt idx="72">
                  <c:v>154.55599369085172</c:v>
                </c:pt>
                <c:pt idx="73">
                  <c:v>141.49488054607508</c:v>
                </c:pt>
                <c:pt idx="74">
                  <c:v>158.16174549255291</c:v>
                </c:pt>
                <c:pt idx="75">
                  <c:v>141.92619542619542</c:v>
                </c:pt>
                <c:pt idx="76">
                  <c:v>154.08597986057319</c:v>
                </c:pt>
                <c:pt idx="77">
                  <c:v>149.03490759753595</c:v>
                </c:pt>
                <c:pt idx="78">
                  <c:v>140.00433010697913</c:v>
                </c:pt>
                <c:pt idx="79">
                  <c:v>145.03264781491004</c:v>
                </c:pt>
                <c:pt idx="80">
                  <c:v>140.23724823437092</c:v>
                </c:pt>
                <c:pt idx="81">
                  <c:v>154.38926880589165</c:v>
                </c:pt>
                <c:pt idx="82">
                  <c:v>146.26668425217622</c:v>
                </c:pt>
                <c:pt idx="83">
                  <c:v>132.80335284725919</c:v>
                </c:pt>
                <c:pt idx="84">
                  <c:v>155.91388447270799</c:v>
                </c:pt>
                <c:pt idx="85">
                  <c:v>137.23138297872342</c:v>
                </c:pt>
                <c:pt idx="86">
                  <c:v>152.65013333333334</c:v>
                </c:pt>
                <c:pt idx="87">
                  <c:v>147.47768682334302</c:v>
                </c:pt>
                <c:pt idx="88">
                  <c:v>156.48264071541294</c:v>
                </c:pt>
                <c:pt idx="89">
                  <c:v>148.80625814863103</c:v>
                </c:pt>
                <c:pt idx="90">
                  <c:v>144.34557858829703</c:v>
                </c:pt>
                <c:pt idx="91">
                  <c:v>144.44217151848937</c:v>
                </c:pt>
                <c:pt idx="92">
                  <c:v>139.41648648648649</c:v>
                </c:pt>
                <c:pt idx="93">
                  <c:v>154.06173169428112</c:v>
                </c:pt>
                <c:pt idx="94">
                  <c:v>146.92399364406779</c:v>
                </c:pt>
                <c:pt idx="95">
                  <c:v>132.53196590303676</c:v>
                </c:pt>
                <c:pt idx="96">
                  <c:v>151.45576868021757</c:v>
                </c:pt>
                <c:pt idx="97">
                  <c:v>143.43222722159729</c:v>
                </c:pt>
                <c:pt idx="98">
                  <c:v>142.25668896321071</c:v>
                </c:pt>
                <c:pt idx="99">
                  <c:v>147.96775067750679</c:v>
                </c:pt>
                <c:pt idx="100">
                  <c:v>148.44529331514326</c:v>
                </c:pt>
                <c:pt idx="101">
                  <c:v>143.67128497690845</c:v>
                </c:pt>
                <c:pt idx="102">
                  <c:v>148.23734776725306</c:v>
                </c:pt>
                <c:pt idx="103">
                  <c:v>134.93119390807723</c:v>
                </c:pt>
                <c:pt idx="104">
                  <c:v>144.43813273340834</c:v>
                </c:pt>
                <c:pt idx="105">
                  <c:v>151.97843822843822</c:v>
                </c:pt>
                <c:pt idx="106">
                  <c:v>138.02602339181286</c:v>
                </c:pt>
                <c:pt idx="107">
                  <c:v>135.59617647058823</c:v>
                </c:pt>
                <c:pt idx="108">
                  <c:v>142.93095445314768</c:v>
                </c:pt>
                <c:pt idx="109">
                  <c:v>134.44084136722174</c:v>
                </c:pt>
                <c:pt idx="110">
                  <c:v>147.4076376554174</c:v>
                </c:pt>
                <c:pt idx="111">
                  <c:v>145.61258374599475</c:v>
                </c:pt>
                <c:pt idx="112">
                  <c:v>144.13321698662014</c:v>
                </c:pt>
                <c:pt idx="113">
                  <c:v>148.65954332552693</c:v>
                </c:pt>
                <c:pt idx="114">
                  <c:v>144.18867362146051</c:v>
                </c:pt>
                <c:pt idx="115">
                  <c:v>133.98839976204641</c:v>
                </c:pt>
                <c:pt idx="116">
                  <c:v>144.17845117845118</c:v>
                </c:pt>
                <c:pt idx="117">
                  <c:v>149.79133409350058</c:v>
                </c:pt>
                <c:pt idx="118">
                  <c:v>143.28268348623854</c:v>
                </c:pt>
                <c:pt idx="119">
                  <c:v>139.92024186582205</c:v>
                </c:pt>
                <c:pt idx="120">
                  <c:v>142.07809640024405</c:v>
                </c:pt>
                <c:pt idx="121">
                  <c:v>137.6905487804878</c:v>
                </c:pt>
                <c:pt idx="122">
                  <c:v>154.7273276904474</c:v>
                </c:pt>
                <c:pt idx="123">
                  <c:v>145.18099819603128</c:v>
                </c:pt>
                <c:pt idx="124">
                  <c:v>147.05346951036347</c:v>
                </c:pt>
                <c:pt idx="125">
                  <c:v>148.63387484957883</c:v>
                </c:pt>
                <c:pt idx="126">
                  <c:v>140.04693140794222</c:v>
                </c:pt>
                <c:pt idx="127">
                  <c:v>140.8635950287966</c:v>
                </c:pt>
                <c:pt idx="128">
                  <c:v>147.12017167381975</c:v>
                </c:pt>
                <c:pt idx="129">
                  <c:v>146.49056603773585</c:v>
                </c:pt>
                <c:pt idx="130">
                  <c:v>145.65236454744755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660352"/>
        <c:axId val="78661888"/>
      </c:lineChart>
      <c:catAx>
        <c:axId val="7866035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k-SK"/>
          </a:p>
        </c:txPr>
        <c:crossAx val="78661888"/>
        <c:crosses val="autoZero"/>
        <c:auto val="1"/>
        <c:lblAlgn val="ctr"/>
        <c:lblOffset val="100"/>
        <c:tickLblSkip val="6"/>
        <c:noMultiLvlLbl val="0"/>
      </c:catAx>
      <c:valAx>
        <c:axId val="78661888"/>
        <c:scaling>
          <c:orientation val="minMax"/>
          <c:max val="160"/>
          <c:min val="12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7866035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'pr040608'!$Q$1</c:f>
              <c:strCache>
                <c:ptCount val="1"/>
                <c:pt idx="0">
                  <c:v>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'pr040608'!$A$2:$A$145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'pr040608'!$Q$2:$Q$145</c:f>
              <c:numCache>
                <c:formatCode>General</c:formatCode>
                <c:ptCount val="144"/>
                <c:pt idx="0">
                  <c:v>57096.704603224294</c:v>
                </c:pt>
                <c:pt idx="1">
                  <c:v>66876.143381586531</c:v>
                </c:pt>
                <c:pt idx="2">
                  <c:v>106088.62730914284</c:v>
                </c:pt>
                <c:pt idx="3">
                  <c:v>37048.31798611558</c:v>
                </c:pt>
                <c:pt idx="4">
                  <c:v>59180.608240696834</c:v>
                </c:pt>
                <c:pt idx="5">
                  <c:v>60027.736836557742</c:v>
                </c:pt>
                <c:pt idx="6">
                  <c:v>33586.015828038566</c:v>
                </c:pt>
                <c:pt idx="7">
                  <c:v>25658.405502862064</c:v>
                </c:pt>
                <c:pt idx="8">
                  <c:v>4470.710148872342</c:v>
                </c:pt>
                <c:pt idx="9">
                  <c:v>19406.893448267598</c:v>
                </c:pt>
                <c:pt idx="10">
                  <c:v>10091.668641063385</c:v>
                </c:pt>
                <c:pt idx="11">
                  <c:v>-19711.42900323635</c:v>
                </c:pt>
                <c:pt idx="12">
                  <c:v>30705.95128243207</c:v>
                </c:pt>
                <c:pt idx="13">
                  <c:v>-1964.4914409171324</c:v>
                </c:pt>
                <c:pt idx="14">
                  <c:v>41557.827663255157</c:v>
                </c:pt>
                <c:pt idx="15">
                  <c:v>5811.0747153568082</c:v>
                </c:pt>
                <c:pt idx="16">
                  <c:v>22791.872228547698</c:v>
                </c:pt>
                <c:pt idx="17">
                  <c:v>29390.035594043322</c:v>
                </c:pt>
                <c:pt idx="18">
                  <c:v>3796.0118850725703</c:v>
                </c:pt>
                <c:pt idx="19">
                  <c:v>456.19232066161931</c:v>
                </c:pt>
                <c:pt idx="20">
                  <c:v>11375.946143529145</c:v>
                </c:pt>
                <c:pt idx="21">
                  <c:v>-1075.4094286290929</c:v>
                </c:pt>
                <c:pt idx="22">
                  <c:v>5095.2792296728585</c:v>
                </c:pt>
                <c:pt idx="23">
                  <c:v>-15551.656144093955</c:v>
                </c:pt>
                <c:pt idx="24">
                  <c:v>17513.183116132161</c:v>
                </c:pt>
                <c:pt idx="25">
                  <c:v>-3757.973305311054</c:v>
                </c:pt>
                <c:pt idx="26">
                  <c:v>-11926.691128602717</c:v>
                </c:pt>
                <c:pt idx="27">
                  <c:v>13087.954471745528</c:v>
                </c:pt>
                <c:pt idx="28">
                  <c:v>-5086.2317415715661</c:v>
                </c:pt>
                <c:pt idx="29">
                  <c:v>-3965.9909992106259</c:v>
                </c:pt>
                <c:pt idx="30">
                  <c:v>-12338.852764419047</c:v>
                </c:pt>
                <c:pt idx="31">
                  <c:v>-2520.3025057862978</c:v>
                </c:pt>
                <c:pt idx="32">
                  <c:v>20973.054681128822</c:v>
                </c:pt>
                <c:pt idx="33">
                  <c:v>14341.300752813928</c:v>
                </c:pt>
                <c:pt idx="34">
                  <c:v>11777.036492515821</c:v>
                </c:pt>
                <c:pt idx="35">
                  <c:v>4395.0378628906328</c:v>
                </c:pt>
                <c:pt idx="36">
                  <c:v>19720.302297901828</c:v>
                </c:pt>
                <c:pt idx="37">
                  <c:v>9520.7637972808443</c:v>
                </c:pt>
                <c:pt idx="38">
                  <c:v>-845.98819645098411</c:v>
                </c:pt>
                <c:pt idx="39">
                  <c:v>-34676.744645870989</c:v>
                </c:pt>
                <c:pt idx="40">
                  <c:v>-19997.416468488052</c:v>
                </c:pt>
                <c:pt idx="41">
                  <c:v>-16979.508961844258</c:v>
                </c:pt>
                <c:pt idx="42">
                  <c:v>-38531.795251240954</c:v>
                </c:pt>
                <c:pt idx="43">
                  <c:v>-47505.801299517974</c:v>
                </c:pt>
                <c:pt idx="44">
                  <c:v>-50806.459807004547</c:v>
                </c:pt>
                <c:pt idx="45">
                  <c:v>-30674.121578986757</c:v>
                </c:pt>
                <c:pt idx="46">
                  <c:v>-42870.758931084303</c:v>
                </c:pt>
                <c:pt idx="47">
                  <c:v>-55787.941902284976</c:v>
                </c:pt>
                <c:pt idx="48">
                  <c:v>916.9243480223231</c:v>
                </c:pt>
                <c:pt idx="49">
                  <c:v>-10955.944854278117</c:v>
                </c:pt>
                <c:pt idx="50">
                  <c:v>12767.402983031003</c:v>
                </c:pt>
                <c:pt idx="51">
                  <c:v>-11463.005120929331</c:v>
                </c:pt>
                <c:pt idx="52">
                  <c:v>-10921.379626630107</c:v>
                </c:pt>
                <c:pt idx="53">
                  <c:v>-26422.573513970245</c:v>
                </c:pt>
                <c:pt idx="54">
                  <c:v>-41048.305558915017</c:v>
                </c:pt>
                <c:pt idx="55">
                  <c:v>-38379.685312296962</c:v>
                </c:pt>
                <c:pt idx="56">
                  <c:v>-22936.849735883763</c:v>
                </c:pt>
                <c:pt idx="57">
                  <c:v>-31987.304738741135</c:v>
                </c:pt>
                <c:pt idx="58">
                  <c:v>-34208.869530648226</c:v>
                </c:pt>
                <c:pt idx="59">
                  <c:v>-39091.444121142849</c:v>
                </c:pt>
                <c:pt idx="60">
                  <c:v>-30959.366895016516</c:v>
                </c:pt>
                <c:pt idx="61">
                  <c:v>-42798.275449901121</c:v>
                </c:pt>
                <c:pt idx="62">
                  <c:v>-23971.338221610058</c:v>
                </c:pt>
                <c:pt idx="63">
                  <c:v>-24666.065823800396</c:v>
                </c:pt>
                <c:pt idx="64">
                  <c:v>-31805.937219284475</c:v>
                </c:pt>
                <c:pt idx="65">
                  <c:v>-33894.579049413092</c:v>
                </c:pt>
                <c:pt idx="66">
                  <c:v>-37612.553332852433</c:v>
                </c:pt>
                <c:pt idx="67">
                  <c:v>-36785.371218093904</c:v>
                </c:pt>
                <c:pt idx="68">
                  <c:v>-33018.511698556365</c:v>
                </c:pt>
                <c:pt idx="69">
                  <c:v>-26520.781275127549</c:v>
                </c:pt>
                <c:pt idx="70">
                  <c:v>-25276.835822938243</c:v>
                </c:pt>
                <c:pt idx="71">
                  <c:v>-24982.90553984954</c:v>
                </c:pt>
                <c:pt idx="72">
                  <c:v>-16984.874940674519</c:v>
                </c:pt>
                <c:pt idx="73">
                  <c:v>-36290.362905422924</c:v>
                </c:pt>
                <c:pt idx="74">
                  <c:v>-13811.056572937174</c:v>
                </c:pt>
                <c:pt idx="75">
                  <c:v>-34868.839663850842</c:v>
                </c:pt>
                <c:pt idx="76">
                  <c:v>-21282.391526727239</c:v>
                </c:pt>
                <c:pt idx="77">
                  <c:v>-24580.052495801821</c:v>
                </c:pt>
                <c:pt idx="78">
                  <c:v>-20723.007597706979</c:v>
                </c:pt>
                <c:pt idx="79">
                  <c:v>-21478.412524353713</c:v>
                </c:pt>
                <c:pt idx="80">
                  <c:v>-25100.174919213634</c:v>
                </c:pt>
                <c:pt idx="81">
                  <c:v>-15947.493889552541</c:v>
                </c:pt>
                <c:pt idx="82">
                  <c:v>-19888.099416301586</c:v>
                </c:pt>
                <c:pt idx="83">
                  <c:v>-19957.475765443407</c:v>
                </c:pt>
                <c:pt idx="84">
                  <c:v>-12952.932291814825</c:v>
                </c:pt>
                <c:pt idx="85">
                  <c:v>-3750.5583980830852</c:v>
                </c:pt>
                <c:pt idx="86">
                  <c:v>-8127.0039168561343</c:v>
                </c:pt>
                <c:pt idx="87">
                  <c:v>-14058.326002893504</c:v>
                </c:pt>
                <c:pt idx="88">
                  <c:v>-13921.72731385869</c:v>
                </c:pt>
                <c:pt idx="89">
                  <c:v>-10004.279377496103</c:v>
                </c:pt>
                <c:pt idx="90">
                  <c:v>2596.7906990195625</c:v>
                </c:pt>
                <c:pt idx="91">
                  <c:v>-3215.2240047417581</c:v>
                </c:pt>
                <c:pt idx="92">
                  <c:v>11049.405055571347</c:v>
                </c:pt>
                <c:pt idx="93">
                  <c:v>-2622.0056867066305</c:v>
                </c:pt>
                <c:pt idx="94">
                  <c:v>3926.3892706860788</c:v>
                </c:pt>
                <c:pt idx="95">
                  <c:v>16187.837361129466</c:v>
                </c:pt>
                <c:pt idx="96">
                  <c:v>37832.604064105544</c:v>
                </c:pt>
                <c:pt idx="97">
                  <c:v>34728.797944768332</c:v>
                </c:pt>
                <c:pt idx="98">
                  <c:v>48642.707111218479</c:v>
                </c:pt>
                <c:pt idx="99">
                  <c:v>7401.1579154154751</c:v>
                </c:pt>
                <c:pt idx="100">
                  <c:v>21628.551147466525</c:v>
                </c:pt>
                <c:pt idx="101">
                  <c:v>18083.70744298026</c:v>
                </c:pt>
                <c:pt idx="102">
                  <c:v>11253.428214157</c:v>
                </c:pt>
                <c:pt idx="103">
                  <c:v>45468.082586026518</c:v>
                </c:pt>
                <c:pt idx="104">
                  <c:v>33367.336490598507</c:v>
                </c:pt>
                <c:pt idx="105">
                  <c:v>26633.084399766987</c:v>
                </c:pt>
                <c:pt idx="106">
                  <c:v>32607.804586631013</c:v>
                </c:pt>
                <c:pt idx="107">
                  <c:v>40334.127354610711</c:v>
                </c:pt>
                <c:pt idx="108">
                  <c:v>-4017.4968504214194</c:v>
                </c:pt>
                <c:pt idx="109">
                  <c:v>-25707.506750841625</c:v>
                </c:pt>
                <c:pt idx="110">
                  <c:v>20823.432237710338</c:v>
                </c:pt>
                <c:pt idx="111">
                  <c:v>-17737.01143144886</c:v>
                </c:pt>
                <c:pt idx="112">
                  <c:v>3213.7020420327317</c:v>
                </c:pt>
                <c:pt idx="113">
                  <c:v>-6453.09751412482</c:v>
                </c:pt>
                <c:pt idx="114">
                  <c:v>-14841.344830299029</c:v>
                </c:pt>
                <c:pt idx="115">
                  <c:v>-6672.2162131380755</c:v>
                </c:pt>
                <c:pt idx="116">
                  <c:v>-11085.444916825509</c:v>
                </c:pt>
                <c:pt idx="117">
                  <c:v>-22299.302341452567</c:v>
                </c:pt>
                <c:pt idx="118">
                  <c:v>-19066.777506840182</c:v>
                </c:pt>
                <c:pt idx="119">
                  <c:v>-20625.320909649599</c:v>
                </c:pt>
                <c:pt idx="120">
                  <c:v>-10073.532896869117</c:v>
                </c:pt>
                <c:pt idx="121">
                  <c:v>1302.100762108108</c:v>
                </c:pt>
                <c:pt idx="122">
                  <c:v>50339.022386684082</c:v>
                </c:pt>
                <c:pt idx="123">
                  <c:v>2889.0596278358717</c:v>
                </c:pt>
                <c:pt idx="124">
                  <c:v>46388.903057638556</c:v>
                </c:pt>
                <c:pt idx="125">
                  <c:v>36794.105406286195</c:v>
                </c:pt>
                <c:pt idx="126">
                  <c:v>43367.340063190088</c:v>
                </c:pt>
                <c:pt idx="127">
                  <c:v>49053.654249126557</c:v>
                </c:pt>
                <c:pt idx="128">
                  <c:v>38732.795295092976</c:v>
                </c:pt>
                <c:pt idx="129">
                  <c:v>50947.208900381345</c:v>
                </c:pt>
                <c:pt idx="130">
                  <c:v>63308.681072143838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322304"/>
        <c:axId val="34323840"/>
      </c:lineChart>
      <c:catAx>
        <c:axId val="34322304"/>
        <c:scaling>
          <c:orientation val="minMax"/>
        </c:scaling>
        <c:delete val="0"/>
        <c:axPos val="b"/>
        <c:majorTickMark val="none"/>
        <c:minorTickMark val="in"/>
        <c:tickLblPos val="low"/>
        <c:txPr>
          <a:bodyPr rot="-5400000" vert="horz"/>
          <a:lstStyle/>
          <a:p>
            <a:pPr>
              <a:defRPr/>
            </a:pPr>
            <a:endParaRPr lang="sk-SK"/>
          </a:p>
        </c:txPr>
        <c:crossAx val="34323840"/>
        <c:crosses val="autoZero"/>
        <c:auto val="1"/>
        <c:lblAlgn val="ctr"/>
        <c:lblOffset val="100"/>
        <c:tickLblSkip val="6"/>
        <c:noMultiLvlLbl val="0"/>
      </c:catAx>
      <c:valAx>
        <c:axId val="343238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432230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'pr040608'!$H$1</c:f>
              <c:strCache>
                <c:ptCount val="1"/>
                <c:pt idx="0">
                  <c:v>iTRZBYe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'pr040608'!$A$2:$A$145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'pr040608'!$H$2:$H$145</c:f>
              <c:numCache>
                <c:formatCode>0.000</c:formatCode>
                <c:ptCount val="144"/>
                <c:pt idx="1">
                  <c:v>1.0174152798584761</c:v>
                </c:pt>
                <c:pt idx="2">
                  <c:v>1.0680891253965006</c:v>
                </c:pt>
                <c:pt idx="3">
                  <c:v>0.93355765244829381</c:v>
                </c:pt>
                <c:pt idx="4">
                  <c:v>1.1585592587896096</c:v>
                </c:pt>
                <c:pt idx="5">
                  <c:v>0.96957644762124162</c:v>
                </c:pt>
                <c:pt idx="6">
                  <c:v>0.94262817829135892</c:v>
                </c:pt>
                <c:pt idx="7">
                  <c:v>1.0518588603436683</c:v>
                </c:pt>
                <c:pt idx="8">
                  <c:v>0.9240400061013182</c:v>
                </c:pt>
                <c:pt idx="9">
                  <c:v>1.0611250430800516</c:v>
                </c:pt>
                <c:pt idx="10">
                  <c:v>0.951267837414004</c:v>
                </c:pt>
                <c:pt idx="11">
                  <c:v>0.98795441871426626</c:v>
                </c:pt>
                <c:pt idx="12">
                  <c:v>1.0339948284430396</c:v>
                </c:pt>
                <c:pt idx="13">
                  <c:v>0.9691638108572076</c:v>
                </c:pt>
                <c:pt idx="14">
                  <c:v>1.057964714101105</c:v>
                </c:pt>
                <c:pt idx="15">
                  <c:v>1.0100994364876645</c:v>
                </c:pt>
                <c:pt idx="16">
                  <c:v>1.1130401289447867</c:v>
                </c:pt>
                <c:pt idx="17">
                  <c:v>0.95365036976837592</c:v>
                </c:pt>
                <c:pt idx="18">
                  <c:v>1.0380860475857718</c:v>
                </c:pt>
                <c:pt idx="19">
                  <c:v>1.0271192868253094</c:v>
                </c:pt>
                <c:pt idx="20">
                  <c:v>0.89994630694300948</c:v>
                </c:pt>
                <c:pt idx="21">
                  <c:v>1.1559550385568211</c:v>
                </c:pt>
                <c:pt idx="22">
                  <c:v>0.89759630553018688</c:v>
                </c:pt>
                <c:pt idx="23">
                  <c:v>0.95009214281181509</c:v>
                </c:pt>
                <c:pt idx="24">
                  <c:v>1.0999542263263695</c:v>
                </c:pt>
                <c:pt idx="25">
                  <c:v>0.96563111856832484</c:v>
                </c:pt>
                <c:pt idx="26">
                  <c:v>1.1036771626007698</c:v>
                </c:pt>
                <c:pt idx="27">
                  <c:v>0.98259243476461555</c:v>
                </c:pt>
                <c:pt idx="28">
                  <c:v>1.08924242720238</c:v>
                </c:pt>
                <c:pt idx="29">
                  <c:v>0.9451260823772204</c:v>
                </c:pt>
                <c:pt idx="30">
                  <c:v>1.061497755898857</c:v>
                </c:pt>
                <c:pt idx="31">
                  <c:v>0.95177120960158201</c:v>
                </c:pt>
                <c:pt idx="32">
                  <c:v>0.94733617014545879</c:v>
                </c:pt>
                <c:pt idx="33">
                  <c:v>1.0442155623749558</c:v>
                </c:pt>
                <c:pt idx="34">
                  <c:v>0.91711338945778831</c:v>
                </c:pt>
                <c:pt idx="35">
                  <c:v>0.98582198115034847</c:v>
                </c:pt>
                <c:pt idx="36">
                  <c:v>1.0811612186877466</c:v>
                </c:pt>
                <c:pt idx="37">
                  <c:v>0.92489173895932597</c:v>
                </c:pt>
                <c:pt idx="38">
                  <c:v>1.0743870625080219</c:v>
                </c:pt>
                <c:pt idx="39">
                  <c:v>1.1022928482860199</c:v>
                </c:pt>
                <c:pt idx="40">
                  <c:v>0.97128529307591716</c:v>
                </c:pt>
                <c:pt idx="41">
                  <c:v>0.98083459247025784</c:v>
                </c:pt>
                <c:pt idx="42">
                  <c:v>1.0431443783532968</c:v>
                </c:pt>
                <c:pt idx="43">
                  <c:v>0.99738588300266084</c:v>
                </c:pt>
                <c:pt idx="44">
                  <c:v>1.0028598182503301</c:v>
                </c:pt>
                <c:pt idx="45">
                  <c:v>0.98558053179297656</c:v>
                </c:pt>
                <c:pt idx="46">
                  <c:v>0.97164310319499847</c:v>
                </c:pt>
                <c:pt idx="47">
                  <c:v>1.0526098006379023</c:v>
                </c:pt>
                <c:pt idx="48">
                  <c:v>0.80719459635353275</c:v>
                </c:pt>
                <c:pt idx="49">
                  <c:v>0.92863982935932765</c:v>
                </c:pt>
                <c:pt idx="50">
                  <c:v>1.140925481135598</c:v>
                </c:pt>
                <c:pt idx="51">
                  <c:v>1.0134491376912753</c:v>
                </c:pt>
                <c:pt idx="52">
                  <c:v>0.98958407666952786</c:v>
                </c:pt>
                <c:pt idx="53">
                  <c:v>1.0757162126364836</c:v>
                </c:pt>
                <c:pt idx="54">
                  <c:v>0.99265293381736941</c:v>
                </c:pt>
                <c:pt idx="55">
                  <c:v>0.97178799726564125</c:v>
                </c:pt>
                <c:pt idx="56">
                  <c:v>0.92959279266740324</c:v>
                </c:pt>
                <c:pt idx="57">
                  <c:v>1.0219175934565914</c:v>
                </c:pt>
                <c:pt idx="58">
                  <c:v>0.97490153790269751</c:v>
                </c:pt>
                <c:pt idx="59">
                  <c:v>0.99493149940670866</c:v>
                </c:pt>
                <c:pt idx="60">
                  <c:v>0.94763456361279075</c:v>
                </c:pt>
                <c:pt idx="61">
                  <c:v>0.93727806989515972</c:v>
                </c:pt>
                <c:pt idx="62">
                  <c:v>1.2029154454793047</c:v>
                </c:pt>
                <c:pt idx="63">
                  <c:v>0.95217808637725765</c:v>
                </c:pt>
                <c:pt idx="64">
                  <c:v>1.0774865364961137</c:v>
                </c:pt>
                <c:pt idx="65">
                  <c:v>1.0040626913667445</c:v>
                </c:pt>
                <c:pt idx="66">
                  <c:v>0.96064730384732056</c:v>
                </c:pt>
                <c:pt idx="67">
                  <c:v>1.0295674570089286</c:v>
                </c:pt>
                <c:pt idx="68">
                  <c:v>0.96914530824047407</c:v>
                </c:pt>
                <c:pt idx="69">
                  <c:v>0.97407479389478013</c:v>
                </c:pt>
                <c:pt idx="70">
                  <c:v>1.0139874104275732</c:v>
                </c:pt>
                <c:pt idx="71">
                  <c:v>0.96528956454509318</c:v>
                </c:pt>
                <c:pt idx="72">
                  <c:v>0.98988950381485019</c:v>
                </c:pt>
                <c:pt idx="73">
                  <c:v>0.93504846816165388</c:v>
                </c:pt>
                <c:pt idx="74">
                  <c:v>1.1720875389887293</c:v>
                </c:pt>
                <c:pt idx="75">
                  <c:v>0.87321727844584285</c:v>
                </c:pt>
                <c:pt idx="76">
                  <c:v>1.2144228571942672</c:v>
                </c:pt>
                <c:pt idx="77">
                  <c:v>0.94464640206530659</c:v>
                </c:pt>
                <c:pt idx="78">
                  <c:v>1.0044605645264555</c:v>
                </c:pt>
                <c:pt idx="79">
                  <c:v>1.0115703335910475</c:v>
                </c:pt>
                <c:pt idx="80">
                  <c:v>0.90429056544947461</c:v>
                </c:pt>
                <c:pt idx="81">
                  <c:v>1.0529642527168406</c:v>
                </c:pt>
                <c:pt idx="82">
                  <c:v>0.98086080741033832</c:v>
                </c:pt>
                <c:pt idx="83">
                  <c:v>0.92822780033753416</c:v>
                </c:pt>
                <c:pt idx="84">
                  <c:v>1.0645846524565783</c:v>
                </c:pt>
                <c:pt idx="85">
                  <c:v>1.0304946138497899</c:v>
                </c:pt>
                <c:pt idx="86">
                  <c:v>1.0812050018585238</c:v>
                </c:pt>
                <c:pt idx="87">
                  <c:v>0.95656084306803679</c:v>
                </c:pt>
                <c:pt idx="88">
                  <c:v>1.1170581311484711</c:v>
                </c:pt>
                <c:pt idx="89">
                  <c:v>1.0143527313312646</c:v>
                </c:pt>
                <c:pt idx="90">
                  <c:v>0.99225395730797739</c:v>
                </c:pt>
                <c:pt idx="91">
                  <c:v>0.96537545092749455</c:v>
                </c:pt>
                <c:pt idx="92">
                  <c:v>0.92918987842799516</c:v>
                </c:pt>
                <c:pt idx="93">
                  <c:v>1.1288676192737683</c:v>
                </c:pt>
                <c:pt idx="94">
                  <c:v>0.9977556805131701</c:v>
                </c:pt>
                <c:pt idx="95">
                  <c:v>0.8700526381385244</c:v>
                </c:pt>
                <c:pt idx="96">
                  <c:v>1.0741970243677976</c:v>
                </c:pt>
                <c:pt idx="97">
                  <c:v>0.97424376618502162</c:v>
                </c:pt>
                <c:pt idx="98">
                  <c:v>1.0604142799147553</c:v>
                </c:pt>
                <c:pt idx="99">
                  <c:v>0.97292663948613656</c:v>
                </c:pt>
                <c:pt idx="100">
                  <c:v>1.0644504098587959</c:v>
                </c:pt>
                <c:pt idx="101">
                  <c:v>0.94119383312125371</c:v>
                </c:pt>
                <c:pt idx="102">
                  <c:v>1.0312487505389827</c:v>
                </c:pt>
                <c:pt idx="103">
                  <c:v>0.96117243044132505</c:v>
                </c:pt>
                <c:pt idx="104">
                  <c:v>0.979947867190753</c:v>
                </c:pt>
                <c:pt idx="105">
                  <c:v>0.9255182537116704</c:v>
                </c:pt>
                <c:pt idx="106">
                  <c:v>0.94968544922473386</c:v>
                </c:pt>
                <c:pt idx="107">
                  <c:v>0.99313911927504384</c:v>
                </c:pt>
                <c:pt idx="108">
                  <c:v>0.9363499684412524</c:v>
                </c:pt>
                <c:pt idx="109">
                  <c:v>0.91382204107668852</c:v>
                </c:pt>
                <c:pt idx="110">
                  <c:v>1.157859375456431</c:v>
                </c:pt>
                <c:pt idx="111">
                  <c:v>0.89316115173773414</c:v>
                </c:pt>
                <c:pt idx="112">
                  <c:v>1.0819651972896562</c:v>
                </c:pt>
                <c:pt idx="113">
                  <c:v>0.95278828535350946</c:v>
                </c:pt>
                <c:pt idx="114">
                  <c:v>0.95216606656636715</c:v>
                </c:pt>
                <c:pt idx="115">
                  <c:v>1.0088238057510495</c:v>
                </c:pt>
                <c:pt idx="116">
                  <c:v>0.96828141480825158</c:v>
                </c:pt>
                <c:pt idx="117">
                  <c:v>1.0296007929206039</c:v>
                </c:pt>
                <c:pt idx="118">
                  <c:v>1.0339967056817205</c:v>
                </c:pt>
                <c:pt idx="119">
                  <c:v>0.98808264646439148</c:v>
                </c:pt>
                <c:pt idx="120">
                  <c:v>0.95810348833856951</c:v>
                </c:pt>
                <c:pt idx="121">
                  <c:v>1.0231193325240067</c:v>
                </c:pt>
                <c:pt idx="122">
                  <c:v>1.2199414960834256</c:v>
                </c:pt>
                <c:pt idx="123">
                  <c:v>0.85026602528619</c:v>
                </c:pt>
                <c:pt idx="124">
                  <c:v>1.1471547145323573</c:v>
                </c:pt>
                <c:pt idx="125">
                  <c:v>0.97383306941261993</c:v>
                </c:pt>
                <c:pt idx="126">
                  <c:v>0.9817265825971121</c:v>
                </c:pt>
                <c:pt idx="127">
                  <c:v>1.0045240767458341</c:v>
                </c:pt>
                <c:pt idx="128">
                  <c:v>0.97894244248419593</c:v>
                </c:pt>
                <c:pt idx="129">
                  <c:v>1.0142405179097016</c:v>
                </c:pt>
                <c:pt idx="130">
                  <c:v>1.0040969529648112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829120"/>
        <c:axId val="151830912"/>
      </c:lineChart>
      <c:catAx>
        <c:axId val="15182912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k-SK"/>
          </a:p>
        </c:txPr>
        <c:crossAx val="151830912"/>
        <c:crosses val="autoZero"/>
        <c:auto val="1"/>
        <c:lblAlgn val="ctr"/>
        <c:lblOffset val="100"/>
        <c:tickLblSkip val="6"/>
        <c:noMultiLvlLbl val="0"/>
      </c:catAx>
      <c:valAx>
        <c:axId val="151830912"/>
        <c:scaling>
          <c:orientation val="minMax"/>
          <c:min val="0.8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18291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'pr040608'!$I$1</c:f>
              <c:strCache>
                <c:ptCount val="1"/>
                <c:pt idx="0">
                  <c:v>iTrzbyHod</c:v>
                </c:pt>
              </c:strCache>
            </c:strRef>
          </c:tx>
          <c:marker>
            <c:symbol val="none"/>
          </c:marker>
          <c:cat>
            <c:strRef>
              <c:f>'pr040608'!$A$2:$A$145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'pr040608'!$I$2:$I$145</c:f>
              <c:numCache>
                <c:formatCode>0.000</c:formatCode>
                <c:ptCount val="144"/>
                <c:pt idx="1">
                  <c:v>0.985318058450111</c:v>
                </c:pt>
                <c:pt idx="2">
                  <c:v>0.9729804542401207</c:v>
                </c:pt>
                <c:pt idx="3">
                  <c:v>1.0936191599034548</c:v>
                </c:pt>
                <c:pt idx="4">
                  <c:v>1.0138720400782426</c:v>
                </c:pt>
                <c:pt idx="5">
                  <c:v>0.98497460521008318</c:v>
                </c:pt>
                <c:pt idx="6">
                  <c:v>1.0344494696762236</c:v>
                </c:pt>
                <c:pt idx="7">
                  <c:v>1.0337731897036135</c:v>
                </c:pt>
                <c:pt idx="8">
                  <c:v>0.99847393593958511</c:v>
                </c:pt>
                <c:pt idx="9">
                  <c:v>0.98624559789115629</c:v>
                </c:pt>
                <c:pt idx="10">
                  <c:v>0.98939873923411359</c:v>
                </c:pt>
                <c:pt idx="11">
                  <c:v>1.1011453346523523</c:v>
                </c:pt>
                <c:pt idx="12">
                  <c:v>0.88555878363195972</c:v>
                </c:pt>
                <c:pt idx="13">
                  <c:v>1.0658880851860799</c:v>
                </c:pt>
                <c:pt idx="14">
                  <c:v>0.93313587900608241</c:v>
                </c:pt>
                <c:pt idx="15">
                  <c:v>1.092288341283723</c:v>
                </c:pt>
                <c:pt idx="16">
                  <c:v>0.99535598528011882</c:v>
                </c:pt>
                <c:pt idx="17">
                  <c:v>0.97798801652702116</c:v>
                </c:pt>
                <c:pt idx="18">
                  <c:v>1.0833676658546707</c:v>
                </c:pt>
                <c:pt idx="19">
                  <c:v>1.0109139887414686</c:v>
                </c:pt>
                <c:pt idx="20">
                  <c:v>0.93830545379791841</c:v>
                </c:pt>
                <c:pt idx="21">
                  <c:v>1.0549537203949586</c:v>
                </c:pt>
                <c:pt idx="22">
                  <c:v>0.9630760084937684</c:v>
                </c:pt>
                <c:pt idx="23">
                  <c:v>1.0814453854192561</c:v>
                </c:pt>
                <c:pt idx="24">
                  <c:v>0.91057687373530782</c:v>
                </c:pt>
                <c:pt idx="25">
                  <c:v>1.0465536875402737</c:v>
                </c:pt>
                <c:pt idx="26">
                  <c:v>1.0416795814983115</c:v>
                </c:pt>
                <c:pt idx="27">
                  <c:v>0.94267615399348592</c:v>
                </c:pt>
                <c:pt idx="28">
                  <c:v>1.0479687768327957</c:v>
                </c:pt>
                <c:pt idx="29">
                  <c:v>1.028626962456695</c:v>
                </c:pt>
                <c:pt idx="30">
                  <c:v>1.0130782952501827</c:v>
                </c:pt>
                <c:pt idx="31">
                  <c:v>1.0039525280130117</c:v>
                </c:pt>
                <c:pt idx="32">
                  <c:v>0.9229368676315316</c:v>
                </c:pt>
                <c:pt idx="33">
                  <c:v>1.0012138043600394</c:v>
                </c:pt>
                <c:pt idx="34">
                  <c:v>1.0087166907965637</c:v>
                </c:pt>
                <c:pt idx="35">
                  <c:v>1.0377141573714175</c:v>
                </c:pt>
                <c:pt idx="36">
                  <c:v>0.93100096786237074</c:v>
                </c:pt>
                <c:pt idx="37">
                  <c:v>1.0199265886216224</c:v>
                </c:pt>
                <c:pt idx="38">
                  <c:v>1.0325146838541333</c:v>
                </c:pt>
                <c:pt idx="39">
                  <c:v>1.0801029341886959</c:v>
                </c:pt>
                <c:pt idx="40">
                  <c:v>0.9624946631394069</c:v>
                </c:pt>
                <c:pt idx="41">
                  <c:v>0.99532284962618001</c:v>
                </c:pt>
                <c:pt idx="42">
                  <c:v>1.0533154085703631</c:v>
                </c:pt>
                <c:pt idx="43">
                  <c:v>1.1002317048568413</c:v>
                </c:pt>
                <c:pt idx="44">
                  <c:v>0.9659947343580696</c:v>
                </c:pt>
                <c:pt idx="45">
                  <c:v>0.91908181191516047</c:v>
                </c:pt>
                <c:pt idx="46">
                  <c:v>1.0834364238997098</c:v>
                </c:pt>
                <c:pt idx="47">
                  <c:v>1.0459308319280773</c:v>
                </c:pt>
                <c:pt idx="48">
                  <c:v>0.78085810072710893</c:v>
                </c:pt>
                <c:pt idx="49">
                  <c:v>0.98710762886609327</c:v>
                </c:pt>
                <c:pt idx="50">
                  <c:v>1.0164533416620318</c:v>
                </c:pt>
                <c:pt idx="51">
                  <c:v>1.0567433511008355</c:v>
                </c:pt>
                <c:pt idx="52">
                  <c:v>0.99492855874001351</c:v>
                </c:pt>
                <c:pt idx="53">
                  <c:v>1.0611239644264583</c:v>
                </c:pt>
                <c:pt idx="54">
                  <c:v>1.0632892611167302</c:v>
                </c:pt>
                <c:pt idx="55">
                  <c:v>0.98835005264818354</c:v>
                </c:pt>
                <c:pt idx="56">
                  <c:v>0.9158334789698257</c:v>
                </c:pt>
                <c:pt idx="57">
                  <c:v>1.0436285306622797</c:v>
                </c:pt>
                <c:pt idx="58">
                  <c:v>1.0001603164766049</c:v>
                </c:pt>
                <c:pt idx="59">
                  <c:v>1.0619873725690134</c:v>
                </c:pt>
                <c:pt idx="60">
                  <c:v>0.99276894726236053</c:v>
                </c:pt>
                <c:pt idx="61">
                  <c:v>0.96689808371457742</c:v>
                </c:pt>
                <c:pt idx="62">
                  <c:v>1.0977310795887203</c:v>
                </c:pt>
                <c:pt idx="63">
                  <c:v>0.92421026108611659</c:v>
                </c:pt>
                <c:pt idx="64">
                  <c:v>1.0670066577807715</c:v>
                </c:pt>
                <c:pt idx="65">
                  <c:v>1.0142732369281398</c:v>
                </c:pt>
                <c:pt idx="66">
                  <c:v>1.0018701059621176</c:v>
                </c:pt>
                <c:pt idx="67">
                  <c:v>1.0403913179320377</c:v>
                </c:pt>
                <c:pt idx="68">
                  <c:v>0.99508639506716912</c:v>
                </c:pt>
                <c:pt idx="69">
                  <c:v>0.95406744629951135</c:v>
                </c:pt>
                <c:pt idx="70">
                  <c:v>1.0410639702636002</c:v>
                </c:pt>
                <c:pt idx="71">
                  <c:v>1.0331163661171556</c:v>
                </c:pt>
                <c:pt idx="72">
                  <c:v>0.90330609907232295</c:v>
                </c:pt>
                <c:pt idx="73">
                  <c:v>1.0200202260948974</c:v>
                </c:pt>
                <c:pt idx="74">
                  <c:v>1.0436426930919014</c:v>
                </c:pt>
                <c:pt idx="75">
                  <c:v>0.9677977492329547</c:v>
                </c:pt>
                <c:pt idx="76">
                  <c:v>1.1113655629763639</c:v>
                </c:pt>
                <c:pt idx="77">
                  <c:v>0.97089652210065325</c:v>
                </c:pt>
                <c:pt idx="78">
                  <c:v>1.0610798774265424</c:v>
                </c:pt>
                <c:pt idx="79">
                  <c:v>0.98553594855985693</c:v>
                </c:pt>
                <c:pt idx="80">
                  <c:v>0.95160277013392014</c:v>
                </c:pt>
                <c:pt idx="81">
                  <c:v>0.96172760928046508</c:v>
                </c:pt>
                <c:pt idx="82">
                  <c:v>1.0383347856168377</c:v>
                </c:pt>
                <c:pt idx="83">
                  <c:v>1.0313069791188934</c:v>
                </c:pt>
                <c:pt idx="84">
                  <c:v>0.9029409067769173</c:v>
                </c:pt>
                <c:pt idx="85">
                  <c:v>1.1751441116821635</c:v>
                </c:pt>
                <c:pt idx="86">
                  <c:v>0.97458758661895206</c:v>
                </c:pt>
                <c:pt idx="87">
                  <c:v>0.98043641317279717</c:v>
                </c:pt>
                <c:pt idx="88">
                  <c:v>1.0486223682616416</c:v>
                </c:pt>
                <c:pt idx="89">
                  <c:v>1.0575008313836001</c:v>
                </c:pt>
                <c:pt idx="90">
                  <c:v>1.0293592455291993</c:v>
                </c:pt>
                <c:pt idx="91">
                  <c:v>0.96422385318173431</c:v>
                </c:pt>
                <c:pt idx="92">
                  <c:v>0.99208624181336069</c:v>
                </c:pt>
                <c:pt idx="93">
                  <c:v>1.010090566668459</c:v>
                </c:pt>
                <c:pt idx="94">
                  <c:v>1.0368073254687167</c:v>
                </c:pt>
                <c:pt idx="95">
                  <c:v>0.97018673001292666</c:v>
                </c:pt>
                <c:pt idx="96">
                  <c:v>1.0102164782076584</c:v>
                </c:pt>
                <c:pt idx="97">
                  <c:v>1.0105168187977394</c:v>
                </c:pt>
                <c:pt idx="98">
                  <c:v>1.0596414331793835</c:v>
                </c:pt>
                <c:pt idx="99">
                  <c:v>0.90951902386002104</c:v>
                </c:pt>
                <c:pt idx="100">
                  <c:v>1.0682636737541862</c:v>
                </c:pt>
                <c:pt idx="101">
                  <c:v>0.96824149443378382</c:v>
                </c:pt>
                <c:pt idx="102">
                  <c:v>0.99569688868479433</c:v>
                </c:pt>
                <c:pt idx="103">
                  <c:v>1.0611270634871468</c:v>
                </c:pt>
                <c:pt idx="104">
                  <c:v>0.94659748749811057</c:v>
                </c:pt>
                <c:pt idx="105">
                  <c:v>0.91137969767038407</c:v>
                </c:pt>
                <c:pt idx="106">
                  <c:v>1.0493538455989291</c:v>
                </c:pt>
                <c:pt idx="107">
                  <c:v>1.0168825863011606</c:v>
                </c:pt>
                <c:pt idx="108">
                  <c:v>0.87618735962183658</c:v>
                </c:pt>
                <c:pt idx="109">
                  <c:v>0.97834287212002435</c:v>
                </c:pt>
                <c:pt idx="110">
                  <c:v>1.0700752171446741</c:v>
                </c:pt>
                <c:pt idx="111">
                  <c:v>0.88968597641820268</c:v>
                </c:pt>
                <c:pt idx="112">
                  <c:v>1.091480674313829</c:v>
                </c:pt>
                <c:pt idx="113">
                  <c:v>0.9297275595952601</c:v>
                </c:pt>
                <c:pt idx="114">
                  <c:v>0.99953886402730141</c:v>
                </c:pt>
                <c:pt idx="115">
                  <c:v>1.0833632114606939</c:v>
                </c:pt>
                <c:pt idx="116">
                  <c:v>0.92601285403138711</c:v>
                </c:pt>
                <c:pt idx="117">
                  <c:v>0.92293706008774079</c:v>
                </c:pt>
                <c:pt idx="118">
                  <c:v>1.0871644575327895</c:v>
                </c:pt>
                <c:pt idx="119">
                  <c:v>1.0161975051055556</c:v>
                </c:pt>
                <c:pt idx="120">
                  <c:v>0.99968154095855444</c:v>
                </c:pt>
                <c:pt idx="121">
                  <c:v>1.055077582009567</c:v>
                </c:pt>
                <c:pt idx="122">
                  <c:v>1.076426678301879</c:v>
                </c:pt>
                <c:pt idx="123">
                  <c:v>0.90127085822005193</c:v>
                </c:pt>
                <c:pt idx="124">
                  <c:v>1.1315270657936074</c:v>
                </c:pt>
                <c:pt idx="125">
                  <c:v>0.96492770020042828</c:v>
                </c:pt>
                <c:pt idx="126">
                  <c:v>1.0419209085645749</c:v>
                </c:pt>
                <c:pt idx="127">
                  <c:v>1.0062685037527006</c:v>
                </c:pt>
                <c:pt idx="128">
                  <c:v>0.94794264606899714</c:v>
                </c:pt>
                <c:pt idx="129">
                  <c:v>1.0277364844637573</c:v>
                </c:pt>
                <c:pt idx="130">
                  <c:v>1.0225264548666999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'pr040608'!$J$1</c:f>
              <c:strCache>
                <c:ptCount val="1"/>
                <c:pt idx="0">
                  <c:v>iHZAM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'pr040608'!$A$2:$A$145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'pr040608'!$J$2:$J$145</c:f>
              <c:numCache>
                <c:formatCode>0.000</c:formatCode>
                <c:ptCount val="144"/>
                <c:pt idx="1">
                  <c:v>1.0412791943635926</c:v>
                </c:pt>
                <c:pt idx="2">
                  <c:v>1.1013365553275687</c:v>
                </c:pt>
                <c:pt idx="3">
                  <c:v>0.85086048663760427</c:v>
                </c:pt>
                <c:pt idx="4">
                  <c:v>1.1482066475142119</c:v>
                </c:pt>
                <c:pt idx="5">
                  <c:v>0.99277544233611059</c:v>
                </c:pt>
                <c:pt idx="6">
                  <c:v>0.90230287019737831</c:v>
                </c:pt>
                <c:pt idx="7">
                  <c:v>1.0257767494765584</c:v>
                </c:pt>
                <c:pt idx="8">
                  <c:v>0.96005908663437312</c:v>
                </c:pt>
                <c:pt idx="9">
                  <c:v>1.0957503350849696</c:v>
                </c:pt>
                <c:pt idx="10">
                  <c:v>0.97889790170653623</c:v>
                </c:pt>
                <c:pt idx="11">
                  <c:v>0.88575800162845908</c:v>
                </c:pt>
                <c:pt idx="12">
                  <c:v>1.155725880112896</c:v>
                </c:pt>
                <c:pt idx="13">
                  <c:v>0.90409795369235446</c:v>
                </c:pt>
                <c:pt idx="14">
                  <c:v>1.1305674969420991</c:v>
                </c:pt>
                <c:pt idx="15">
                  <c:v>0.91222624174752143</c:v>
                </c:pt>
                <c:pt idx="16">
                  <c:v>1.1032853417719561</c:v>
                </c:pt>
                <c:pt idx="17">
                  <c:v>0.96225176460702311</c:v>
                </c:pt>
                <c:pt idx="18">
                  <c:v>0.95321034146244066</c:v>
                </c:pt>
                <c:pt idx="19">
                  <c:v>1.0152466714120312</c:v>
                </c:pt>
                <c:pt idx="20">
                  <c:v>0.97663255009052485</c:v>
                </c:pt>
                <c:pt idx="21">
                  <c:v>1.1181334514963928</c:v>
                </c:pt>
                <c:pt idx="22">
                  <c:v>0.93406848477000715</c:v>
                </c:pt>
                <c:pt idx="23">
                  <c:v>0.8808385584016688</c:v>
                </c:pt>
                <c:pt idx="24">
                  <c:v>1.2045799075010748</c:v>
                </c:pt>
                <c:pt idx="25">
                  <c:v>0.92009101532660031</c:v>
                </c:pt>
                <c:pt idx="26">
                  <c:v>1.041583766003934</c:v>
                </c:pt>
                <c:pt idx="27">
                  <c:v>1.021239436407249</c:v>
                </c:pt>
                <c:pt idx="28">
                  <c:v>1.0170278568477098</c:v>
                </c:pt>
                <c:pt idx="29">
                  <c:v>0.91023584108678213</c:v>
                </c:pt>
                <c:pt idx="30">
                  <c:v>1.0325474294432773</c:v>
                </c:pt>
                <c:pt idx="31">
                  <c:v>0.94697754095639419</c:v>
                </c:pt>
                <c:pt idx="32">
                  <c:v>1.0285182264855697</c:v>
                </c:pt>
                <c:pt idx="33">
                  <c:v>1.0555996956714422</c:v>
                </c:pt>
                <c:pt idx="34">
                  <c:v>0.9203513360602591</c:v>
                </c:pt>
                <c:pt idx="35">
                  <c:v>0.95486367971687103</c:v>
                </c:pt>
                <c:pt idx="36">
                  <c:v>1.1737688284551142</c:v>
                </c:pt>
                <c:pt idx="37">
                  <c:v>0.90943971860429662</c:v>
                </c:pt>
                <c:pt idx="38">
                  <c:v>1.0411549138537763</c:v>
                </c:pt>
                <c:pt idx="39">
                  <c:v>1.0377298483265571</c:v>
                </c:pt>
                <c:pt idx="40">
                  <c:v>1.0081461488148178</c:v>
                </c:pt>
                <c:pt idx="41">
                  <c:v>0.98525092768899869</c:v>
                </c:pt>
                <c:pt idx="42">
                  <c:v>1.0131308164117907</c:v>
                </c:pt>
                <c:pt idx="43">
                  <c:v>0.907067946831143</c:v>
                </c:pt>
                <c:pt idx="44">
                  <c:v>1.0552753947178908</c:v>
                </c:pt>
                <c:pt idx="45">
                  <c:v>1.0581415152848572</c:v>
                </c:pt>
                <c:pt idx="46">
                  <c:v>0.91257531733756292</c:v>
                </c:pt>
                <c:pt idx="47">
                  <c:v>1.0146789177973101</c:v>
                </c:pt>
                <c:pt idx="48">
                  <c:v>1.0655582781272173</c:v>
                </c:pt>
                <c:pt idx="49">
                  <c:v>0.95147748741676053</c:v>
                </c:pt>
                <c:pt idx="50">
                  <c:v>1.1155093327574233</c:v>
                </c:pt>
                <c:pt idx="51">
                  <c:v>0.9586213015132381</c:v>
                </c:pt>
                <c:pt idx="52">
                  <c:v>0.99356835623975837</c:v>
                </c:pt>
                <c:pt idx="53">
                  <c:v>1.0109506761418054</c:v>
                </c:pt>
                <c:pt idx="54">
                  <c:v>0.93915713152781632</c:v>
                </c:pt>
                <c:pt idx="55">
                  <c:v>0.98661793961051247</c:v>
                </c:pt>
                <c:pt idx="56">
                  <c:v>1.0249189788761963</c:v>
                </c:pt>
                <c:pt idx="57">
                  <c:v>0.99318213132313871</c:v>
                </c:pt>
                <c:pt idx="58">
                  <c:v>0.98908934772981627</c:v>
                </c:pt>
                <c:pt idx="59">
                  <c:v>1.0088376215770802</c:v>
                </c:pt>
                <c:pt idx="60">
                  <c:v>1.0288939088511402</c:v>
                </c:pt>
                <c:pt idx="61">
                  <c:v>0.96761301796010868</c:v>
                </c:pt>
                <c:pt idx="62">
                  <c:v>1.0777231764463613</c:v>
                </c:pt>
                <c:pt idx="63">
                  <c:v>0.99805773260784025</c:v>
                </c:pt>
                <c:pt idx="64">
                  <c:v>0.99973338045320526</c:v>
                </c:pt>
                <c:pt idx="65">
                  <c:v>0.99017441166894071</c:v>
                </c:pt>
                <c:pt idx="66">
                  <c:v>0.95559352851839774</c:v>
                </c:pt>
                <c:pt idx="67">
                  <c:v>0.99661648667580716</c:v>
                </c:pt>
                <c:pt idx="68">
                  <c:v>0.99610437583080347</c:v>
                </c:pt>
                <c:pt idx="69">
                  <c:v>1.0423548934323468</c:v>
                </c:pt>
                <c:pt idx="70">
                  <c:v>0.98506239825022179</c:v>
                </c:pt>
                <c:pt idx="71">
                  <c:v>0.94583124682350872</c:v>
                </c:pt>
                <c:pt idx="72">
                  <c:v>1.1016132529250688</c:v>
                </c:pt>
                <c:pt idx="73">
                  <c:v>0.91549267787762445</c:v>
                </c:pt>
                <c:pt idx="74">
                  <c:v>1.1177912930994742</c:v>
                </c:pt>
                <c:pt idx="75">
                  <c:v>0.89734843899328398</c:v>
                </c:pt>
                <c:pt idx="76">
                  <c:v>1.0856768153184315</c:v>
                </c:pt>
                <c:pt idx="77">
                  <c:v>0.96721913137322568</c:v>
                </c:pt>
                <c:pt idx="78">
                  <c:v>0.93940629322263469</c:v>
                </c:pt>
                <c:pt idx="79">
                  <c:v>1.0359154442158232</c:v>
                </c:pt>
                <c:pt idx="80">
                  <c:v>0.96693572341960565</c:v>
                </c:pt>
                <c:pt idx="81">
                  <c:v>1.1009148478717239</c:v>
                </c:pt>
                <c:pt idx="82">
                  <c:v>0.94738893048371342</c:v>
                </c:pt>
                <c:pt idx="83">
                  <c:v>0.90795353382247257</c:v>
                </c:pt>
                <c:pt idx="84">
                  <c:v>1.1740206939807376</c:v>
                </c:pt>
                <c:pt idx="85">
                  <c:v>0.88017422850333216</c:v>
                </c:pt>
                <c:pt idx="86">
                  <c:v>1.1123558621937117</c:v>
                </c:pt>
                <c:pt idx="87">
                  <c:v>0.96611567643576468</c:v>
                </c:pt>
                <c:pt idx="88">
                  <c:v>1.0610597717257158</c:v>
                </c:pt>
                <c:pt idx="89">
                  <c:v>0.95094419079530645</c:v>
                </c:pt>
                <c:pt idx="90">
                  <c:v>0.97002357551468987</c:v>
                </c:pt>
                <c:pt idx="91">
                  <c:v>1.0006691783090069</c:v>
                </c:pt>
                <c:pt idx="92">
                  <c:v>0.96520624843029612</c:v>
                </c:pt>
                <c:pt idx="93">
                  <c:v>1.1050467242209132</c:v>
                </c:pt>
                <c:pt idx="94">
                  <c:v>0.95366962339241135</c:v>
                </c:pt>
                <c:pt idx="95">
                  <c:v>0.90204440143455</c:v>
                </c:pt>
                <c:pt idx="96">
                  <c:v>1.1427867054430165</c:v>
                </c:pt>
                <c:pt idx="97">
                  <c:v>0.9470238636102325</c:v>
                </c:pt>
                <c:pt idx="98">
                  <c:v>0.99180422502559051</c:v>
                </c:pt>
                <c:pt idx="99">
                  <c:v>1.0401461734834347</c:v>
                </c:pt>
                <c:pt idx="100">
                  <c:v>1.0032273426841316</c:v>
                </c:pt>
                <c:pt idx="101">
                  <c:v>0.96783994809387597</c:v>
                </c:pt>
                <c:pt idx="102">
                  <c:v>1.0317813179653714</c:v>
                </c:pt>
                <c:pt idx="103">
                  <c:v>0.91023750721668495</c:v>
                </c:pt>
                <c:pt idx="104">
                  <c:v>1.0704576795771019</c:v>
                </c:pt>
                <c:pt idx="105">
                  <c:v>1.0522043961129512</c:v>
                </c:pt>
                <c:pt idx="106">
                  <c:v>0.90819477421097361</c:v>
                </c:pt>
                <c:pt idx="107">
                  <c:v>0.98239573334423291</c:v>
                </c:pt>
                <c:pt idx="108">
                  <c:v>1.0540928083186063</c:v>
                </c:pt>
                <c:pt idx="109">
                  <c:v>0.9405998993121607</c:v>
                </c:pt>
                <c:pt idx="110">
                  <c:v>1.0964498299499421</c:v>
                </c:pt>
                <c:pt idx="111">
                  <c:v>0.9878225176254517</c:v>
                </c:pt>
                <c:pt idx="112">
                  <c:v>0.98984039207795937</c:v>
                </c:pt>
                <c:pt idx="113">
                  <c:v>1.0314037696066061</c:v>
                </c:pt>
                <c:pt idx="114">
                  <c:v>0.96992544438081352</c:v>
                </c:pt>
                <c:pt idx="115">
                  <c:v>0.929257454117423</c:v>
                </c:pt>
                <c:pt idx="116">
                  <c:v>1.0760517435427361</c:v>
                </c:pt>
                <c:pt idx="117">
                  <c:v>1.0389301096604393</c:v>
                </c:pt>
                <c:pt idx="118">
                  <c:v>0.95654855037742503</c:v>
                </c:pt>
                <c:pt idx="119">
                  <c:v>0.97653281234965539</c:v>
                </c:pt>
                <c:pt idx="120">
                  <c:v>1.0154220326212078</c:v>
                </c:pt>
                <c:pt idx="121">
                  <c:v>0.96911876122413543</c:v>
                </c:pt>
                <c:pt idx="122">
                  <c:v>1.1237323771373762</c:v>
                </c:pt>
                <c:pt idx="123">
                  <c:v>0.93830224022536723</c:v>
                </c:pt>
                <c:pt idx="124">
                  <c:v>1.0128974957990293</c:v>
                </c:pt>
                <c:pt idx="125">
                  <c:v>1.0107471475816079</c:v>
                </c:pt>
                <c:pt idx="126">
                  <c:v>0.94222754772203299</c:v>
                </c:pt>
                <c:pt idx="127">
                  <c:v>1.0058313567647943</c:v>
                </c:pt>
                <c:pt idx="128">
                  <c:v>1.0444158523978047</c:v>
                </c:pt>
                <c:pt idx="129">
                  <c:v>0.9957204669562254</c:v>
                </c:pt>
                <c:pt idx="130">
                  <c:v>0.99427811965671309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'pr040608'!$K$1</c:f>
              <c:strCache>
                <c:ptCount val="1"/>
                <c:pt idx="0">
                  <c:v>iZAM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'pr040608'!$A$2:$A$145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'pr040608'!$K$2:$K$145</c:f>
              <c:numCache>
                <c:formatCode>0.000</c:formatCode>
                <c:ptCount val="144"/>
                <c:pt idx="1">
                  <c:v>0.99164133738601823</c:v>
                </c:pt>
                <c:pt idx="2">
                  <c:v>0.99674329501915704</c:v>
                </c:pt>
                <c:pt idx="3">
                  <c:v>1.0032673457620604</c:v>
                </c:pt>
                <c:pt idx="4">
                  <c:v>0.99521072796934862</c:v>
                </c:pt>
                <c:pt idx="5">
                  <c:v>0.99153031761308952</c:v>
                </c:pt>
                <c:pt idx="6">
                  <c:v>1.0099009900990099</c:v>
                </c:pt>
                <c:pt idx="7">
                  <c:v>0.99192618223760087</c:v>
                </c:pt>
                <c:pt idx="8">
                  <c:v>0.96395348837209305</c:v>
                </c:pt>
                <c:pt idx="9">
                  <c:v>0.98190591073582634</c:v>
                </c:pt>
                <c:pt idx="10">
                  <c:v>0.98218673218673214</c:v>
                </c:pt>
                <c:pt idx="11">
                  <c:v>1.0129247446320617</c:v>
                </c:pt>
                <c:pt idx="12">
                  <c:v>1.0102901831652604</c:v>
                </c:pt>
                <c:pt idx="13">
                  <c:v>1.0057038093298023</c:v>
                </c:pt>
                <c:pt idx="14">
                  <c:v>1.0028357302005266</c:v>
                </c:pt>
                <c:pt idx="15">
                  <c:v>1.0137345990708948</c:v>
                </c:pt>
                <c:pt idx="16">
                  <c:v>1.0135485156405659</c:v>
                </c:pt>
                <c:pt idx="17">
                  <c:v>1.0133674071161785</c:v>
                </c:pt>
                <c:pt idx="18">
                  <c:v>1.0052376333656643</c:v>
                </c:pt>
                <c:pt idx="19">
                  <c:v>1.0007719027402546</c:v>
                </c:pt>
                <c:pt idx="20">
                  <c:v>0.98206710374084072</c:v>
                </c:pt>
                <c:pt idx="21">
                  <c:v>0.97997251129000584</c:v>
                </c:pt>
                <c:pt idx="22">
                  <c:v>0.99779603285914642</c:v>
                </c:pt>
                <c:pt idx="23">
                  <c:v>0.99738955823293174</c:v>
                </c:pt>
                <c:pt idx="24">
                  <c:v>1.002818602778337</c:v>
                </c:pt>
                <c:pt idx="25">
                  <c:v>1.0028106805862276</c:v>
                </c:pt>
                <c:pt idx="26">
                  <c:v>1.0172172172172171</c:v>
                </c:pt>
                <c:pt idx="27">
                  <c:v>1.0206652233812241</c:v>
                </c:pt>
                <c:pt idx="28">
                  <c:v>1.0219822599305823</c:v>
                </c:pt>
                <c:pt idx="29">
                  <c:v>1.0094339622641511</c:v>
                </c:pt>
                <c:pt idx="30">
                  <c:v>1.0147663551401869</c:v>
                </c:pt>
                <c:pt idx="31">
                  <c:v>1.0011051759071652</c:v>
                </c:pt>
                <c:pt idx="32">
                  <c:v>0.99797608095676171</c:v>
                </c:pt>
                <c:pt idx="33">
                  <c:v>0.98801622418879054</c:v>
                </c:pt>
                <c:pt idx="34">
                  <c:v>0.9878708714312372</c:v>
                </c:pt>
                <c:pt idx="35">
                  <c:v>0.99489988666414808</c:v>
                </c:pt>
                <c:pt idx="36">
                  <c:v>0.98936776153408013</c:v>
                </c:pt>
                <c:pt idx="37">
                  <c:v>0.99712147380541161</c:v>
                </c:pt>
                <c:pt idx="38">
                  <c:v>0.99942263279445731</c:v>
                </c:pt>
                <c:pt idx="39">
                  <c:v>0.98343924513768533</c:v>
                </c:pt>
                <c:pt idx="40">
                  <c:v>1.0009790483649892</c:v>
                </c:pt>
                <c:pt idx="41">
                  <c:v>1.0001956181533647</c:v>
                </c:pt>
                <c:pt idx="42">
                  <c:v>0.97750831214551148</c:v>
                </c:pt>
                <c:pt idx="43">
                  <c:v>0.99939975990396157</c:v>
                </c:pt>
                <c:pt idx="44">
                  <c:v>0.98378378378378384</c:v>
                </c:pt>
                <c:pt idx="45">
                  <c:v>1.0134310134310134</c:v>
                </c:pt>
                <c:pt idx="46">
                  <c:v>0.9827309236947791</c:v>
                </c:pt>
                <c:pt idx="47">
                  <c:v>0.99182672660400495</c:v>
                </c:pt>
                <c:pt idx="48">
                  <c:v>0.97012772970745775</c:v>
                </c:pt>
                <c:pt idx="49">
                  <c:v>0.98874495646634109</c:v>
                </c:pt>
                <c:pt idx="50">
                  <c:v>1.0062285223367697</c:v>
                </c:pt>
                <c:pt idx="51">
                  <c:v>1.0004268943436498</c:v>
                </c:pt>
                <c:pt idx="52">
                  <c:v>1.001066780456582</c:v>
                </c:pt>
                <c:pt idx="53">
                  <c:v>1.0027706734867861</c:v>
                </c:pt>
                <c:pt idx="54">
                  <c:v>0.99404888416578108</c:v>
                </c:pt>
                <c:pt idx="55">
                  <c:v>0.99657900363480867</c:v>
                </c:pt>
                <c:pt idx="56">
                  <c:v>0.9903454194378889</c:v>
                </c:pt>
                <c:pt idx="57">
                  <c:v>0.9859185441941074</c:v>
                </c:pt>
                <c:pt idx="58">
                  <c:v>0.98549769281476596</c:v>
                </c:pt>
                <c:pt idx="59">
                  <c:v>0.92865105908584167</c:v>
                </c:pt>
                <c:pt idx="60">
                  <c:v>0.92773109243697482</c:v>
                </c:pt>
                <c:pt idx="61">
                  <c:v>1.0018115942028984</c:v>
                </c:pt>
                <c:pt idx="62">
                  <c:v>1.0167915267372771</c:v>
                </c:pt>
                <c:pt idx="63">
                  <c:v>1.0322662601626016</c:v>
                </c:pt>
                <c:pt idx="64">
                  <c:v>1.0100910657149889</c:v>
                </c:pt>
                <c:pt idx="65">
                  <c:v>0.99975633528265107</c:v>
                </c:pt>
                <c:pt idx="66">
                  <c:v>1.0034121374603948</c:v>
                </c:pt>
                <c:pt idx="67">
                  <c:v>0.99295603594850623</c:v>
                </c:pt>
                <c:pt idx="68">
                  <c:v>0.97773972602739723</c:v>
                </c:pt>
                <c:pt idx="69">
                  <c:v>0.97948461346009508</c:v>
                </c:pt>
                <c:pt idx="70">
                  <c:v>0.98876117496807148</c:v>
                </c:pt>
                <c:pt idx="71">
                  <c:v>0.98785843451304578</c:v>
                </c:pt>
                <c:pt idx="72">
                  <c:v>0.99476987447698739</c:v>
                </c:pt>
                <c:pt idx="73">
                  <c:v>1.0013144058885384</c:v>
                </c:pt>
                <c:pt idx="74">
                  <c:v>1.0047256497768444</c:v>
                </c:pt>
                <c:pt idx="75">
                  <c:v>1.0054873268879017</c:v>
                </c:pt>
                <c:pt idx="76">
                  <c:v>1.0064968814968815</c:v>
                </c:pt>
                <c:pt idx="77">
                  <c:v>1.0059385489284791</c:v>
                </c:pt>
                <c:pt idx="78">
                  <c:v>1.0077002053388091</c:v>
                </c:pt>
                <c:pt idx="79">
                  <c:v>0.9908303616912888</c:v>
                </c:pt>
                <c:pt idx="80">
                  <c:v>0.98277634961439586</c:v>
                </c:pt>
                <c:pt idx="81">
                  <c:v>0.99450693172900861</c:v>
                </c:pt>
                <c:pt idx="82">
                  <c:v>0.99710678590215673</c:v>
                </c:pt>
                <c:pt idx="83">
                  <c:v>0.99129517277763124</c:v>
                </c:pt>
                <c:pt idx="84">
                  <c:v>1.0042575838211816</c:v>
                </c:pt>
                <c:pt idx="85">
                  <c:v>0.99629040805511393</c:v>
                </c:pt>
                <c:pt idx="86">
                  <c:v>0.99734042553191493</c:v>
                </c:pt>
                <c:pt idx="87">
                  <c:v>1.0098666666666667</c:v>
                </c:pt>
                <c:pt idx="88">
                  <c:v>1.0039609189331924</c:v>
                </c:pt>
                <c:pt idx="89">
                  <c:v>1.0086796422935298</c:v>
                </c:pt>
                <c:pt idx="90">
                  <c:v>0.99374185136896998</c:v>
                </c:pt>
                <c:pt idx="91">
                  <c:v>1.0005247966413016</c:v>
                </c:pt>
                <c:pt idx="92">
                  <c:v>0.97036454235510095</c:v>
                </c:pt>
                <c:pt idx="93">
                  <c:v>1.0113513513513515</c:v>
                </c:pt>
                <c:pt idx="94">
                  <c:v>1.009086050240513</c:v>
                </c:pt>
                <c:pt idx="95">
                  <c:v>0.99417372881355937</c:v>
                </c:pt>
                <c:pt idx="96">
                  <c:v>0.93047416089504531</c:v>
                </c:pt>
                <c:pt idx="97">
                  <c:v>1.0180360721442885</c:v>
                </c:pt>
                <c:pt idx="98">
                  <c:v>1.0089988751406074</c:v>
                </c:pt>
                <c:pt idx="99">
                  <c:v>1.028428093645485</c:v>
                </c:pt>
                <c:pt idx="100">
                  <c:v>0.99322493224932251</c:v>
                </c:pt>
                <c:pt idx="101">
                  <c:v>1.0043656207366984</c:v>
                </c:pt>
                <c:pt idx="102">
                  <c:v>1.0038033143167617</c:v>
                </c:pt>
                <c:pt idx="103">
                  <c:v>0.99512855209742901</c:v>
                </c:pt>
                <c:pt idx="104">
                  <c:v>0.96709273864563505</c:v>
                </c:pt>
                <c:pt idx="105">
                  <c:v>0.96512935883014628</c:v>
                </c:pt>
                <c:pt idx="106">
                  <c:v>0.99650349650349646</c:v>
                </c:pt>
                <c:pt idx="107">
                  <c:v>0.99415204678362568</c:v>
                </c:pt>
                <c:pt idx="108">
                  <c:v>1.0138235294117648</c:v>
                </c:pt>
                <c:pt idx="109">
                  <c:v>0.99303742384682336</c:v>
                </c:pt>
                <c:pt idx="110">
                  <c:v>0.98685363716038565</c:v>
                </c:pt>
                <c:pt idx="111">
                  <c:v>1.0162818235642392</c:v>
                </c:pt>
                <c:pt idx="112">
                  <c:v>1.0014564520827265</c:v>
                </c:pt>
                <c:pt idx="113">
                  <c:v>0.99360093077370559</c:v>
                </c:pt>
                <c:pt idx="114">
                  <c:v>0.9821428571428571</c:v>
                </c:pt>
                <c:pt idx="115">
                  <c:v>1.0020864381520118</c:v>
                </c:pt>
                <c:pt idx="116">
                  <c:v>0.97174301011302799</c:v>
                </c:pt>
                <c:pt idx="117">
                  <c:v>1.073767982858892</c:v>
                </c:pt>
                <c:pt idx="118">
                  <c:v>0.9942987457240593</c:v>
                </c:pt>
                <c:pt idx="119">
                  <c:v>0.99569954128440363</c:v>
                </c:pt>
                <c:pt idx="120">
                  <c:v>0.94385257702274694</c:v>
                </c:pt>
                <c:pt idx="121">
                  <c:v>1.0006101281269066</c:v>
                </c:pt>
                <c:pt idx="122">
                  <c:v>1.0085365853658537</c:v>
                </c:pt>
                <c:pt idx="123">
                  <c:v>1.0054413542926239</c:v>
                </c:pt>
                <c:pt idx="124">
                  <c:v>1.0009019843656044</c:v>
                </c:pt>
                <c:pt idx="125">
                  <c:v>0.99849804746170023</c:v>
                </c:pt>
                <c:pt idx="126">
                  <c:v>1</c:v>
                </c:pt>
                <c:pt idx="127">
                  <c:v>0.99247894103489775</c:v>
                </c:pt>
                <c:pt idx="128">
                  <c:v>0.98878448014549869</c:v>
                </c:pt>
                <c:pt idx="129">
                  <c:v>0.99110974862047818</c:v>
                </c:pt>
                <c:pt idx="130">
                  <c:v>0.98762759047324467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668224"/>
        <c:axId val="171669760"/>
      </c:lineChart>
      <c:catAx>
        <c:axId val="17166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1669760"/>
        <c:crosses val="autoZero"/>
        <c:auto val="1"/>
        <c:lblAlgn val="ctr"/>
        <c:lblOffset val="100"/>
        <c:noMultiLvlLbl val="0"/>
      </c:catAx>
      <c:valAx>
        <c:axId val="171669760"/>
        <c:scaling>
          <c:orientation val="minMax"/>
          <c:max val="1.25"/>
          <c:min val="0.7500000000000001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16682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'pr040608 (2)'!$N$1</c:f>
              <c:strCache>
                <c:ptCount val="1"/>
                <c:pt idx="0">
                  <c:v>ikTRZBYe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'pr040608 (2)'!$A$2:$A$145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 (2)'!$N$2:$N$145</c:f>
              <c:numCache>
                <c:formatCode>General</c:formatCode>
                <c:ptCount val="144"/>
                <c:pt idx="17" formatCode="0.000">
                  <c:v>1.0866100384286161</c:v>
                </c:pt>
                <c:pt idx="18" formatCode="0.000">
                  <c:v>1.0921349585542841</c:v>
                </c:pt>
                <c:pt idx="19" formatCode="0.000">
                  <c:v>1.1011697924968653</c:v>
                </c:pt>
                <c:pt idx="20" formatCode="0.000">
                  <c:v>1.1157487781780369</c:v>
                </c:pt>
                <c:pt idx="21" formatCode="0.000">
                  <c:v>1.1205063712245018</c:v>
                </c:pt>
                <c:pt idx="22" formatCode="0.000">
                  <c:v>1.1273334283408096</c:v>
                </c:pt>
                <c:pt idx="23" formatCode="0.000">
                  <c:v>1.134480747990102</c:v>
                </c:pt>
                <c:pt idx="24" formatCode="0.000">
                  <c:v>1.1348840338550854</c:v>
                </c:pt>
                <c:pt idx="25" formatCode="0.000">
                  <c:v>1.1296586411175584</c:v>
                </c:pt>
                <c:pt idx="26" formatCode="0.000">
                  <c:v>1.1319720694393243</c:v>
                </c:pt>
                <c:pt idx="27" formatCode="0.000">
                  <c:v>1.1161760116977038</c:v>
                </c:pt>
                <c:pt idx="28" formatCode="0.000">
                  <c:v>1.1089602081299268</c:v>
                </c:pt>
                <c:pt idx="29" formatCode="0.000">
                  <c:v>1.1084698983082335</c:v>
                </c:pt>
                <c:pt idx="30" formatCode="0.000">
                  <c:v>1.1009689477691642</c:v>
                </c:pt>
                <c:pt idx="31" formatCode="0.000">
                  <c:v>1.0904762679057427</c:v>
                </c:pt>
                <c:pt idx="32" formatCode="0.000">
                  <c:v>1.0731724128935429</c:v>
                </c:pt>
                <c:pt idx="33" formatCode="0.000">
                  <c:v>1.0693379732100357</c:v>
                </c:pt>
                <c:pt idx="34" formatCode="0.000">
                  <c:v>1.055881771958431</c:v>
                </c:pt>
                <c:pt idx="35" formatCode="0.000">
                  <c:v>1.0474565137656064</c:v>
                </c:pt>
                <c:pt idx="36" formatCode="0.000">
                  <c:v>1.0351544458880282</c:v>
                </c:pt>
                <c:pt idx="37" formatCode="0.000">
                  <c:v>1.034150607765864</c:v>
                </c:pt>
                <c:pt idx="38" formatCode="0.000">
                  <c:v>1.0342744602797249</c:v>
                </c:pt>
                <c:pt idx="39" formatCode="0.000">
                  <c:v>1.0375487093256586</c:v>
                </c:pt>
                <c:pt idx="40" formatCode="0.000">
                  <c:v>1.0437349158512275</c:v>
                </c:pt>
                <c:pt idx="41" formatCode="0.000">
                  <c:v>1.052774752883024</c:v>
                </c:pt>
                <c:pt idx="42" formatCode="0.000">
                  <c:v>1.0388561080058807</c:v>
                </c:pt>
                <c:pt idx="43" formatCode="0.000">
                  <c:v>1.0296636146022609</c:v>
                </c:pt>
                <c:pt idx="44" formatCode="0.000">
                  <c:v>1.0266413199321622</c:v>
                </c:pt>
                <c:pt idx="45" formatCode="0.000">
                  <c:v>1.0061737935620907</c:v>
                </c:pt>
                <c:pt idx="46" formatCode="0.000">
                  <c:v>0.99763119349816765</c:v>
                </c:pt>
                <c:pt idx="47" formatCode="0.000">
                  <c:v>0.99344279126044732</c:v>
                </c:pt>
                <c:pt idx="48" formatCode="0.000">
                  <c:v>0.9864007608322064</c:v>
                </c:pt>
                <c:pt idx="49" formatCode="0.000">
                  <c:v>0.97327219268855514</c:v>
                </c:pt>
                <c:pt idx="50" formatCode="0.000">
                  <c:v>0.94989129087535995</c:v>
                </c:pt>
                <c:pt idx="51" formatCode="0.000">
                  <c:v>0.93425215100977976</c:v>
                </c:pt>
                <c:pt idx="52" formatCode="0.000">
                  <c:v>0.91529414130725606</c:v>
                </c:pt>
                <c:pt idx="53" formatCode="0.000">
                  <c:v>0.88708268882084351</c:v>
                </c:pt>
                <c:pt idx="54" formatCode="0.000">
                  <c:v>0.892549903527045</c:v>
                </c:pt>
                <c:pt idx="55" formatCode="0.000">
                  <c:v>0.89804056325721349</c:v>
                </c:pt>
                <c:pt idx="56" formatCode="0.000">
                  <c:v>0.90392173772520246</c:v>
                </c:pt>
                <c:pt idx="57" formatCode="0.000">
                  <c:v>0.91169345324642881</c:v>
                </c:pt>
                <c:pt idx="58" formatCode="0.000">
                  <c:v>0.92471333138536149</c:v>
                </c:pt>
                <c:pt idx="59" formatCode="0.000">
                  <c:v>0.92526033696664223</c:v>
                </c:pt>
                <c:pt idx="60" formatCode="0.000">
                  <c:v>0.92723539501222396</c:v>
                </c:pt>
                <c:pt idx="61" formatCode="0.000">
                  <c:v>0.93601413144822088</c:v>
                </c:pt>
                <c:pt idx="62" formatCode="0.000">
                  <c:v>0.95409019800304162</c:v>
                </c:pt>
                <c:pt idx="63" formatCode="0.000">
                  <c:v>0.96585936254767069</c:v>
                </c:pt>
                <c:pt idx="64" formatCode="0.000">
                  <c:v>0.98050071211106615</c:v>
                </c:pt>
                <c:pt idx="65" formatCode="0.000">
                  <c:v>0.99829396358034173</c:v>
                </c:pt>
                <c:pt idx="66" formatCode="0.000">
                  <c:v>1.0051275748612114</c:v>
                </c:pt>
                <c:pt idx="67" formatCode="0.000">
                  <c:v>1.0106934643013605</c:v>
                </c:pt>
                <c:pt idx="68" formatCode="0.000">
                  <c:v>1.0104442998238237</c:v>
                </c:pt>
                <c:pt idx="69" formatCode="0.000">
                  <c:v>1.0084563474291426</c:v>
                </c:pt>
                <c:pt idx="70" formatCode="0.000">
                  <c:v>1.0092859854012857</c:v>
                </c:pt>
                <c:pt idx="71" formatCode="0.000">
                  <c:v>1.0106736428097738</c:v>
                </c:pt>
                <c:pt idx="72" formatCode="0.000">
                  <c:v>1.0188649685090001</c:v>
                </c:pt>
                <c:pt idx="73" formatCode="0.000">
                  <c:v>1.0203905450450788</c:v>
                </c:pt>
                <c:pt idx="74" formatCode="0.000">
                  <c:v>1.0124878235709303</c:v>
                </c:pt>
                <c:pt idx="75" formatCode="0.000">
                  <c:v>1.0151879407670532</c:v>
                </c:pt>
                <c:pt idx="76" formatCode="0.000">
                  <c:v>1.0117884669588177</c:v>
                </c:pt>
                <c:pt idx="77" formatCode="0.000">
                  <c:v>1.0078485077888895</c:v>
                </c:pt>
                <c:pt idx="78" formatCode="0.000">
                  <c:v>1.0063230551673408</c:v>
                </c:pt>
                <c:pt idx="79" formatCode="0.000">
                  <c:v>1.0129136951134186</c:v>
                </c:pt>
                <c:pt idx="80" formatCode="0.000">
                  <c:v>1.0151401286152293</c:v>
                </c:pt>
                <c:pt idx="81" formatCode="0.000">
                  <c:v>1.0316225394211955</c:v>
                </c:pt>
                <c:pt idx="82" formatCode="0.000">
                  <c:v>1.0316454051970878</c:v>
                </c:pt>
                <c:pt idx="83" formatCode="0.000">
                  <c:v>1.0438503782281852</c:v>
                </c:pt>
                <c:pt idx="84" formatCode="0.000">
                  <c:v>1.0508574573998373</c:v>
                </c:pt>
                <c:pt idx="85" formatCode="0.000">
                  <c:v>1.0549845218973557</c:v>
                </c:pt>
                <c:pt idx="86" formatCode="0.000">
                  <c:v>1.0670391884180943</c:v>
                </c:pt>
                <c:pt idx="87" formatCode="0.000">
                  <c:v>1.0793406332774298</c:v>
                </c:pt>
                <c:pt idx="88" formatCode="0.000">
                  <c:v>1.0959899615767925</c:v>
                </c:pt>
                <c:pt idx="89" formatCode="0.000">
                  <c:v>1.1091119113763801</c:v>
                </c:pt>
                <c:pt idx="90" formatCode="0.000">
                  <c:v>1.117270421789863</c:v>
                </c:pt>
                <c:pt idx="91" formatCode="0.000">
                  <c:v>1.1120202778068569</c:v>
                </c:pt>
                <c:pt idx="92" formatCode="0.000">
                  <c:v>1.1119823341984647</c:v>
                </c:pt>
                <c:pt idx="93" formatCode="0.000">
                  <c:v>1.1055964530309559</c:v>
                </c:pt>
                <c:pt idx="94" formatCode="0.000">
                  <c:v>1.1017719960815278</c:v>
                </c:pt>
                <c:pt idx="95" formatCode="0.000">
                  <c:v>1.0841825749540845</c:v>
                </c:pt>
                <c:pt idx="96" formatCode="0.000">
                  <c:v>1.0716486289503375</c:v>
                </c:pt>
                <c:pt idx="97" formatCode="0.000">
                  <c:v>1.0634563021171846</c:v>
                </c:pt>
                <c:pt idx="98" formatCode="0.000">
                  <c:v>1.0581414981569985</c:v>
                </c:pt>
                <c:pt idx="99" formatCode="0.000">
                  <c:v>1.0292616785737616</c:v>
                </c:pt>
                <c:pt idx="100" formatCode="0.000">
                  <c:v>0.99625179957171484</c:v>
                </c:pt>
                <c:pt idx="101" formatCode="0.000">
                  <c:v>0.98139414996655039</c:v>
                </c:pt>
                <c:pt idx="102" formatCode="0.000">
                  <c:v>0.95531370578773445</c:v>
                </c:pt>
                <c:pt idx="103" formatCode="0.000">
                  <c:v>0.93021449115569843</c:v>
                </c:pt>
                <c:pt idx="104" formatCode="0.000">
                  <c:v>0.91113868535111386</c:v>
                </c:pt>
                <c:pt idx="105" formatCode="0.000">
                  <c:v>0.88603445665597069</c:v>
                </c:pt>
                <c:pt idx="106" formatCode="0.000">
                  <c:v>0.86415147502170064</c:v>
                </c:pt>
                <c:pt idx="107" formatCode="0.000">
                  <c:v>0.84971583968641351</c:v>
                </c:pt>
                <c:pt idx="108" formatCode="0.000">
                  <c:v>0.82676543327497254</c:v>
                </c:pt>
                <c:pt idx="109" formatCode="0.000">
                  <c:v>0.80783650979734034</c:v>
                </c:pt>
                <c:pt idx="110" formatCode="0.000">
                  <c:v>0.78513393792474184</c:v>
                </c:pt>
                <c:pt idx="111" formatCode="0.000">
                  <c:v>0.78278526860147635</c:v>
                </c:pt>
                <c:pt idx="112" formatCode="0.000">
                  <c:v>0.78923233750862321</c:v>
                </c:pt>
                <c:pt idx="113" formatCode="0.000">
                  <c:v>0.78659302835584355</c:v>
                </c:pt>
                <c:pt idx="114" formatCode="0.000">
                  <c:v>0.79426114988537866</c:v>
                </c:pt>
                <c:pt idx="115" formatCode="0.000">
                  <c:v>0.81287452179920916</c:v>
                </c:pt>
                <c:pt idx="116" formatCode="0.000">
                  <c:v>0.83248686201573907</c:v>
                </c:pt>
                <c:pt idx="117" formatCode="0.000">
                  <c:v>0.85343155882145805</c:v>
                </c:pt>
                <c:pt idx="118" formatCode="0.000">
                  <c:v>0.88051846594973882</c:v>
                </c:pt>
                <c:pt idx="119" formatCode="0.000">
                  <c:v>0.90827470156807733</c:v>
                </c:pt>
                <c:pt idx="120" formatCode="0.000">
                  <c:v>0.94581083984600933</c:v>
                </c:pt>
                <c:pt idx="121" formatCode="0.000">
                  <c:v>0.98064704612245457</c:v>
                </c:pt>
                <c:pt idx="122" formatCode="0.000">
                  <c:v>1.0183015551481256</c:v>
                </c:pt>
                <c:pt idx="123" formatCode="0.000">
                  <c:v>1.046381992336459</c:v>
                </c:pt>
                <c:pt idx="124" formatCode="0.000">
                  <c:v>1.0648931999573705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'pr040608 (2)'!$O$1</c:f>
              <c:strCache>
                <c:ptCount val="1"/>
                <c:pt idx="0">
                  <c:v>ikTrzbyHod</c:v>
                </c:pt>
              </c:strCache>
            </c:strRef>
          </c:tx>
          <c:marker>
            <c:symbol val="none"/>
          </c:marker>
          <c:cat>
            <c:strRef>
              <c:f>'pr040608 (2)'!$A$2:$A$145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 (2)'!$O$2:$O$145</c:f>
              <c:numCache>
                <c:formatCode>General</c:formatCode>
                <c:ptCount val="144"/>
                <c:pt idx="17" formatCode="0.000">
                  <c:v>1.0914003719367977</c:v>
                </c:pt>
                <c:pt idx="18" formatCode="0.000">
                  <c:v>1.0932702313459617</c:v>
                </c:pt>
                <c:pt idx="19" formatCode="0.000">
                  <c:v>1.086512163154195</c:v>
                </c:pt>
                <c:pt idx="20" formatCode="0.000">
                  <c:v>1.0928503840443766</c:v>
                </c:pt>
                <c:pt idx="21" formatCode="0.000">
                  <c:v>1.0865256024866969</c:v>
                </c:pt>
                <c:pt idx="22" formatCode="0.000">
                  <c:v>1.0863761347796648</c:v>
                </c:pt>
                <c:pt idx="23" formatCode="0.000">
                  <c:v>1.091332306141086</c:v>
                </c:pt>
                <c:pt idx="24" formatCode="0.000">
                  <c:v>1.0863811383403681</c:v>
                </c:pt>
                <c:pt idx="25" formatCode="0.000">
                  <c:v>1.082324068943654</c:v>
                </c:pt>
                <c:pt idx="26" formatCode="0.000">
                  <c:v>1.0825011037269123</c:v>
                </c:pt>
                <c:pt idx="27" formatCode="0.000">
                  <c:v>1.0716270357858528</c:v>
                </c:pt>
                <c:pt idx="28" formatCode="0.000">
                  <c:v>1.0681262197693238</c:v>
                </c:pt>
                <c:pt idx="29" formatCode="0.000">
                  <c:v>1.0629726973768883</c:v>
                </c:pt>
                <c:pt idx="30" formatCode="0.000">
                  <c:v>1.0569898287116024</c:v>
                </c:pt>
                <c:pt idx="31" formatCode="0.000">
                  <c:v>1.0506437329031886</c:v>
                </c:pt>
                <c:pt idx="32" formatCode="0.000">
                  <c:v>1.0335996581517715</c:v>
                </c:pt>
                <c:pt idx="33" formatCode="0.000">
                  <c:v>1.0417852605666726</c:v>
                </c:pt>
                <c:pt idx="34" formatCode="0.000">
                  <c:v>1.0371775551388849</c:v>
                </c:pt>
                <c:pt idx="35" formatCode="0.000">
                  <c:v>1.0257554971122063</c:v>
                </c:pt>
                <c:pt idx="36" formatCode="0.000">
                  <c:v>1.0231469819057815</c:v>
                </c:pt>
                <c:pt idx="37" formatCode="0.000">
                  <c:v>1.0290554158936198</c:v>
                </c:pt>
                <c:pt idx="38" formatCode="0.000">
                  <c:v>1.0411796527786104</c:v>
                </c:pt>
                <c:pt idx="39" formatCode="0.000">
                  <c:v>1.0503337904767234</c:v>
                </c:pt>
                <c:pt idx="40" formatCode="0.000">
                  <c:v>1.0610351316272011</c:v>
                </c:pt>
                <c:pt idx="41" formatCode="0.000">
                  <c:v>1.07597789375111</c:v>
                </c:pt>
                <c:pt idx="42" formatCode="0.000">
                  <c:v>1.0755170324063794</c:v>
                </c:pt>
                <c:pt idx="43" formatCode="0.000">
                  <c:v>1.0741801617353839</c:v>
                </c:pt>
                <c:pt idx="44" formatCode="0.000">
                  <c:v>1.0712545634693103</c:v>
                </c:pt>
                <c:pt idx="45" formatCode="0.000">
                  <c:v>1.0538215843643726</c:v>
                </c:pt>
                <c:pt idx="46" formatCode="0.000">
                  <c:v>1.0473762900752102</c:v>
                </c:pt>
                <c:pt idx="47" formatCode="0.000">
                  <c:v>1.0492651071837964</c:v>
                </c:pt>
                <c:pt idx="48" formatCode="0.000">
                  <c:v>1.0481668305142104</c:v>
                </c:pt>
                <c:pt idx="49" formatCode="0.000">
                  <c:v>1.0298842807431474</c:v>
                </c:pt>
                <c:pt idx="50" formatCode="0.000">
                  <c:v>1.0035398084335632</c:v>
                </c:pt>
                <c:pt idx="51" formatCode="0.000">
                  <c:v>0.99525506009292886</c:v>
                </c:pt>
                <c:pt idx="52" formatCode="0.000">
                  <c:v>0.97527779334106068</c:v>
                </c:pt>
                <c:pt idx="53" formatCode="0.000">
                  <c:v>0.95498041333421968</c:v>
                </c:pt>
                <c:pt idx="54" formatCode="0.000">
                  <c:v>0.96733360372768917</c:v>
                </c:pt>
                <c:pt idx="55" formatCode="0.000">
                  <c:v>0.98061980055653086</c:v>
                </c:pt>
                <c:pt idx="56" formatCode="0.000">
                  <c:v>1.0042783802600768</c:v>
                </c:pt>
                <c:pt idx="57" formatCode="0.000">
                  <c:v>1.0189353704707469</c:v>
                </c:pt>
                <c:pt idx="58" formatCode="0.000">
                  <c:v>1.0370628813692642</c:v>
                </c:pt>
                <c:pt idx="59" formatCode="0.000">
                  <c:v>1.0461369776935636</c:v>
                </c:pt>
                <c:pt idx="60" formatCode="0.000">
                  <c:v>1.0488897651493996</c:v>
                </c:pt>
                <c:pt idx="61" formatCode="0.000">
                  <c:v>1.0660806626502448</c:v>
                </c:pt>
                <c:pt idx="62" formatCode="0.000">
                  <c:v>1.0959280681525123</c:v>
                </c:pt>
                <c:pt idx="63" formatCode="0.000">
                  <c:v>1.1063390075908535</c:v>
                </c:pt>
                <c:pt idx="64" formatCode="0.000">
                  <c:v>1.1281111147227629</c:v>
                </c:pt>
                <c:pt idx="65" formatCode="0.000">
                  <c:v>1.1470468285874207</c:v>
                </c:pt>
                <c:pt idx="66" formatCode="0.000">
                  <c:v>1.1334501774109673</c:v>
                </c:pt>
                <c:pt idx="67" formatCode="0.000">
                  <c:v>1.126677633083272</c:v>
                </c:pt>
                <c:pt idx="68" formatCode="0.000">
                  <c:v>1.1072213035618845</c:v>
                </c:pt>
                <c:pt idx="69" formatCode="0.000">
                  <c:v>1.1049363525765878</c:v>
                </c:pt>
                <c:pt idx="70" formatCode="0.000">
                  <c:v>1.1001186670839367</c:v>
                </c:pt>
                <c:pt idx="71" formatCode="0.000">
                  <c:v>1.0950384312771229</c:v>
                </c:pt>
                <c:pt idx="72" formatCode="0.000">
                  <c:v>1.1012834421909516</c:v>
                </c:pt>
                <c:pt idx="73" formatCode="0.000">
                  <c:v>1.0976709166335976</c:v>
                </c:pt>
                <c:pt idx="74" formatCode="0.000">
                  <c:v>1.0821379646838876</c:v>
                </c:pt>
                <c:pt idx="75" formatCode="0.000">
                  <c:v>1.0756316328367799</c:v>
                </c:pt>
                <c:pt idx="76" formatCode="0.000">
                  <c:v>1.0655308673884378</c:v>
                </c:pt>
                <c:pt idx="77" formatCode="0.000">
                  <c:v>1.0580343360050026</c:v>
                </c:pt>
                <c:pt idx="78" formatCode="0.000">
                  <c:v>1.0588626502125982</c:v>
                </c:pt>
                <c:pt idx="79" formatCode="0.000">
                  <c:v>1.0672261096027849</c:v>
                </c:pt>
                <c:pt idx="80" formatCode="0.000">
                  <c:v>1.0746107088474308</c:v>
                </c:pt>
                <c:pt idx="81" formatCode="0.000">
                  <c:v>1.0779001745780048</c:v>
                </c:pt>
                <c:pt idx="82" formatCode="0.000">
                  <c:v>1.0729216710925398</c:v>
                </c:pt>
                <c:pt idx="83" formatCode="0.000">
                  <c:v>1.0803392823011375</c:v>
                </c:pt>
                <c:pt idx="84" formatCode="0.000">
                  <c:v>1.0797522612137151</c:v>
                </c:pt>
                <c:pt idx="85" formatCode="0.000">
                  <c:v>1.0816360906748874</c:v>
                </c:pt>
                <c:pt idx="86" formatCode="0.000">
                  <c:v>1.090709577874583</c:v>
                </c:pt>
                <c:pt idx="87" formatCode="0.000">
                  <c:v>1.1046108426801711</c:v>
                </c:pt>
                <c:pt idx="88" formatCode="0.000">
                  <c:v>1.1183524976763288</c:v>
                </c:pt>
                <c:pt idx="89" formatCode="0.000">
                  <c:v>1.1257599215072365</c:v>
                </c:pt>
                <c:pt idx="90" formatCode="0.000">
                  <c:v>1.1443472835604065</c:v>
                </c:pt>
                <c:pt idx="91" formatCode="0.000">
                  <c:v>1.136118536100591</c:v>
                </c:pt>
                <c:pt idx="92" formatCode="0.000">
                  <c:v>1.1412853047294125</c:v>
                </c:pt>
                <c:pt idx="93" formatCode="0.000">
                  <c:v>1.1390117854122548</c:v>
                </c:pt>
                <c:pt idx="94" formatCode="0.000">
                  <c:v>1.1437083187723498</c:v>
                </c:pt>
                <c:pt idx="95" formatCode="0.000">
                  <c:v>1.1311022518650677</c:v>
                </c:pt>
                <c:pt idx="96" formatCode="0.000">
                  <c:v>1.1185123186117745</c:v>
                </c:pt>
                <c:pt idx="97" formatCode="0.000">
                  <c:v>1.1172531703972088</c:v>
                </c:pt>
                <c:pt idx="98" formatCode="0.000">
                  <c:v>1.1086798113062026</c:v>
                </c:pt>
                <c:pt idx="99" formatCode="0.000">
                  <c:v>1.0861064564400875</c:v>
                </c:pt>
                <c:pt idx="100" formatCode="0.000">
                  <c:v>1.0653098553907234</c:v>
                </c:pt>
                <c:pt idx="101" formatCode="0.000">
                  <c:v>1.0553733174670477</c:v>
                </c:pt>
                <c:pt idx="102" formatCode="0.000">
                  <c:v>1.0241718927895673</c:v>
                </c:pt>
                <c:pt idx="103" formatCode="0.000">
                  <c:v>1.0045140908334793</c:v>
                </c:pt>
                <c:pt idx="104" formatCode="0.000">
                  <c:v>0.97664117292832275</c:v>
                </c:pt>
                <c:pt idx="105" formatCode="0.000">
                  <c:v>0.95515355809534619</c:v>
                </c:pt>
                <c:pt idx="106" formatCode="0.000">
                  <c:v>0.93176731811589797</c:v>
                </c:pt>
                <c:pt idx="107" formatCode="0.000">
                  <c:v>0.91347632672640688</c:v>
                </c:pt>
                <c:pt idx="108" formatCode="0.000">
                  <c:v>0.89810783449276044</c:v>
                </c:pt>
                <c:pt idx="109" formatCode="0.000">
                  <c:v>0.87685557846279472</c:v>
                </c:pt>
                <c:pt idx="110" formatCode="0.000">
                  <c:v>0.85815670469953653</c:v>
                </c:pt>
                <c:pt idx="111" formatCode="0.000">
                  <c:v>0.84763134253511119</c:v>
                </c:pt>
                <c:pt idx="112" formatCode="0.000">
                  <c:v>0.83938923693762124</c:v>
                </c:pt>
                <c:pt idx="113" formatCode="0.000">
                  <c:v>0.82814110233699478</c:v>
                </c:pt>
                <c:pt idx="114" formatCode="0.000">
                  <c:v>0.83512995260022937</c:v>
                </c:pt>
                <c:pt idx="115" formatCode="0.000">
                  <c:v>0.84901061839443603</c:v>
                </c:pt>
                <c:pt idx="116" formatCode="0.000">
                  <c:v>0.86565372200428603</c:v>
                </c:pt>
                <c:pt idx="117" formatCode="0.000">
                  <c:v>0.88327403151524797</c:v>
                </c:pt>
                <c:pt idx="118" formatCode="0.000">
                  <c:v>0.90491133560270309</c:v>
                </c:pt>
                <c:pt idx="119" formatCode="0.000">
                  <c:v>0.93235981529116563</c:v>
                </c:pt>
                <c:pt idx="120" formatCode="0.000">
                  <c:v>0.96350235793623573</c:v>
                </c:pt>
                <c:pt idx="121" formatCode="0.000">
                  <c:v>0.98882942666336537</c:v>
                </c:pt>
                <c:pt idx="122" formatCode="0.000">
                  <c:v>1.0177756846109163</c:v>
                </c:pt>
                <c:pt idx="123" formatCode="0.000">
                  <c:v>1.0559540639277176</c:v>
                </c:pt>
                <c:pt idx="124" formatCode="0.000">
                  <c:v>1.0862937806485513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353856"/>
        <c:axId val="177355392"/>
      </c:lineChart>
      <c:catAx>
        <c:axId val="17735385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k-SK"/>
          </a:p>
        </c:txPr>
        <c:crossAx val="177355392"/>
        <c:crosses val="autoZero"/>
        <c:auto val="1"/>
        <c:lblAlgn val="ctr"/>
        <c:lblOffset val="100"/>
        <c:tickLblSkip val="6"/>
        <c:noMultiLvlLbl val="0"/>
      </c:catAx>
      <c:valAx>
        <c:axId val="177355392"/>
        <c:scaling>
          <c:orientation val="minMax"/>
          <c:max val="1.3"/>
          <c:min val="0.70000000000000007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73538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'pr040608 (2)'!$N$1</c:f>
              <c:strCache>
                <c:ptCount val="1"/>
                <c:pt idx="0">
                  <c:v>ikTRZBYe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'pr040608 (2)'!$A$2:$A$145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 (2)'!$N$2:$N$145</c:f>
              <c:numCache>
                <c:formatCode>General</c:formatCode>
                <c:ptCount val="144"/>
                <c:pt idx="17" formatCode="0.000">
                  <c:v>1.0866100384286161</c:v>
                </c:pt>
                <c:pt idx="18" formatCode="0.000">
                  <c:v>1.0921349585542841</c:v>
                </c:pt>
                <c:pt idx="19" formatCode="0.000">
                  <c:v>1.1011697924968653</c:v>
                </c:pt>
                <c:pt idx="20" formatCode="0.000">
                  <c:v>1.1157487781780369</c:v>
                </c:pt>
                <c:pt idx="21" formatCode="0.000">
                  <c:v>1.1205063712245018</c:v>
                </c:pt>
                <c:pt idx="22" formatCode="0.000">
                  <c:v>1.1273334283408096</c:v>
                </c:pt>
                <c:pt idx="23" formatCode="0.000">
                  <c:v>1.134480747990102</c:v>
                </c:pt>
                <c:pt idx="24" formatCode="0.000">
                  <c:v>1.1348840338550854</c:v>
                </c:pt>
                <c:pt idx="25" formatCode="0.000">
                  <c:v>1.1296586411175584</c:v>
                </c:pt>
                <c:pt idx="26" formatCode="0.000">
                  <c:v>1.1319720694393243</c:v>
                </c:pt>
                <c:pt idx="27" formatCode="0.000">
                  <c:v>1.1161760116977038</c:v>
                </c:pt>
                <c:pt idx="28" formatCode="0.000">
                  <c:v>1.1089602081299268</c:v>
                </c:pt>
                <c:pt idx="29" formatCode="0.000">
                  <c:v>1.1084698983082335</c:v>
                </c:pt>
                <c:pt idx="30" formatCode="0.000">
                  <c:v>1.1009689477691642</c:v>
                </c:pt>
                <c:pt idx="31" formatCode="0.000">
                  <c:v>1.0904762679057427</c:v>
                </c:pt>
                <c:pt idx="32" formatCode="0.000">
                  <c:v>1.0731724128935429</c:v>
                </c:pt>
                <c:pt idx="33" formatCode="0.000">
                  <c:v>1.0693379732100357</c:v>
                </c:pt>
                <c:pt idx="34" formatCode="0.000">
                  <c:v>1.055881771958431</c:v>
                </c:pt>
                <c:pt idx="35" formatCode="0.000">
                  <c:v>1.0474565137656064</c:v>
                </c:pt>
                <c:pt idx="36" formatCode="0.000">
                  <c:v>1.0351544458880282</c:v>
                </c:pt>
                <c:pt idx="37" formatCode="0.000">
                  <c:v>1.034150607765864</c:v>
                </c:pt>
                <c:pt idx="38" formatCode="0.000">
                  <c:v>1.0342744602797249</c:v>
                </c:pt>
                <c:pt idx="39" formatCode="0.000">
                  <c:v>1.0375487093256586</c:v>
                </c:pt>
                <c:pt idx="40" formatCode="0.000">
                  <c:v>1.0437349158512275</c:v>
                </c:pt>
                <c:pt idx="41" formatCode="0.000">
                  <c:v>1.052774752883024</c:v>
                </c:pt>
                <c:pt idx="42" formatCode="0.000">
                  <c:v>1.0388561080058807</c:v>
                </c:pt>
                <c:pt idx="43" formatCode="0.000">
                  <c:v>1.0296636146022609</c:v>
                </c:pt>
                <c:pt idx="44" formatCode="0.000">
                  <c:v>1.0266413199321622</c:v>
                </c:pt>
                <c:pt idx="45" formatCode="0.000">
                  <c:v>1.0061737935620907</c:v>
                </c:pt>
                <c:pt idx="46" formatCode="0.000">
                  <c:v>0.99763119349816765</c:v>
                </c:pt>
                <c:pt idx="47" formatCode="0.000">
                  <c:v>0.99344279126044732</c:v>
                </c:pt>
                <c:pt idx="48" formatCode="0.000">
                  <c:v>0.9864007608322064</c:v>
                </c:pt>
                <c:pt idx="49" formatCode="0.000">
                  <c:v>0.97327219268855514</c:v>
                </c:pt>
                <c:pt idx="50" formatCode="0.000">
                  <c:v>0.94989129087535995</c:v>
                </c:pt>
                <c:pt idx="51" formatCode="0.000">
                  <c:v>0.93425215100977976</c:v>
                </c:pt>
                <c:pt idx="52" formatCode="0.000">
                  <c:v>0.91529414130725606</c:v>
                </c:pt>
                <c:pt idx="53" formatCode="0.000">
                  <c:v>0.88708268882084351</c:v>
                </c:pt>
                <c:pt idx="54" formatCode="0.000">
                  <c:v>0.892549903527045</c:v>
                </c:pt>
                <c:pt idx="55" formatCode="0.000">
                  <c:v>0.89804056325721349</c:v>
                </c:pt>
                <c:pt idx="56" formatCode="0.000">
                  <c:v>0.90392173772520246</c:v>
                </c:pt>
                <c:pt idx="57" formatCode="0.000">
                  <c:v>0.91169345324642881</c:v>
                </c:pt>
                <c:pt idx="58" formatCode="0.000">
                  <c:v>0.92471333138536149</c:v>
                </c:pt>
                <c:pt idx="59" formatCode="0.000">
                  <c:v>0.92526033696664223</c:v>
                </c:pt>
                <c:pt idx="60" formatCode="0.000">
                  <c:v>0.92723539501222396</c:v>
                </c:pt>
                <c:pt idx="61" formatCode="0.000">
                  <c:v>0.93601413144822088</c:v>
                </c:pt>
                <c:pt idx="62" formatCode="0.000">
                  <c:v>0.95409019800304162</c:v>
                </c:pt>
                <c:pt idx="63" formatCode="0.000">
                  <c:v>0.96585936254767069</c:v>
                </c:pt>
                <c:pt idx="64" formatCode="0.000">
                  <c:v>0.98050071211106615</c:v>
                </c:pt>
                <c:pt idx="65" formatCode="0.000">
                  <c:v>0.99829396358034173</c:v>
                </c:pt>
                <c:pt idx="66" formatCode="0.000">
                  <c:v>1.0051275748612114</c:v>
                </c:pt>
                <c:pt idx="67" formatCode="0.000">
                  <c:v>1.0106934643013605</c:v>
                </c:pt>
                <c:pt idx="68" formatCode="0.000">
                  <c:v>1.0104442998238237</c:v>
                </c:pt>
                <c:pt idx="69" formatCode="0.000">
                  <c:v>1.0084563474291426</c:v>
                </c:pt>
                <c:pt idx="70" formatCode="0.000">
                  <c:v>1.0092859854012857</c:v>
                </c:pt>
                <c:pt idx="71" formatCode="0.000">
                  <c:v>1.0106736428097738</c:v>
                </c:pt>
                <c:pt idx="72" formatCode="0.000">
                  <c:v>1.0188649685090001</c:v>
                </c:pt>
                <c:pt idx="73" formatCode="0.000">
                  <c:v>1.0203905450450788</c:v>
                </c:pt>
                <c:pt idx="74" formatCode="0.000">
                  <c:v>1.0124878235709303</c:v>
                </c:pt>
                <c:pt idx="75" formatCode="0.000">
                  <c:v>1.0151879407670532</c:v>
                </c:pt>
                <c:pt idx="76" formatCode="0.000">
                  <c:v>1.0117884669588177</c:v>
                </c:pt>
                <c:pt idx="77" formatCode="0.000">
                  <c:v>1.0078485077888895</c:v>
                </c:pt>
                <c:pt idx="78" formatCode="0.000">
                  <c:v>1.0063230551673408</c:v>
                </c:pt>
                <c:pt idx="79" formatCode="0.000">
                  <c:v>1.0129136951134186</c:v>
                </c:pt>
                <c:pt idx="80" formatCode="0.000">
                  <c:v>1.0151401286152293</c:v>
                </c:pt>
                <c:pt idx="81" formatCode="0.000">
                  <c:v>1.0316225394211955</c:v>
                </c:pt>
                <c:pt idx="82" formatCode="0.000">
                  <c:v>1.0316454051970878</c:v>
                </c:pt>
                <c:pt idx="83" formatCode="0.000">
                  <c:v>1.0438503782281852</c:v>
                </c:pt>
                <c:pt idx="84" formatCode="0.000">
                  <c:v>1.0508574573998373</c:v>
                </c:pt>
                <c:pt idx="85" formatCode="0.000">
                  <c:v>1.0549845218973557</c:v>
                </c:pt>
                <c:pt idx="86" formatCode="0.000">
                  <c:v>1.0670391884180943</c:v>
                </c:pt>
                <c:pt idx="87" formatCode="0.000">
                  <c:v>1.0793406332774298</c:v>
                </c:pt>
                <c:pt idx="88" formatCode="0.000">
                  <c:v>1.0959899615767925</c:v>
                </c:pt>
                <c:pt idx="89" formatCode="0.000">
                  <c:v>1.1091119113763801</c:v>
                </c:pt>
                <c:pt idx="90" formatCode="0.000">
                  <c:v>1.117270421789863</c:v>
                </c:pt>
                <c:pt idx="91" formatCode="0.000">
                  <c:v>1.1120202778068569</c:v>
                </c:pt>
                <c:pt idx="92" formatCode="0.000">
                  <c:v>1.1119823341984647</c:v>
                </c:pt>
                <c:pt idx="93" formatCode="0.000">
                  <c:v>1.1055964530309559</c:v>
                </c:pt>
                <c:pt idx="94" formatCode="0.000">
                  <c:v>1.1017719960815278</c:v>
                </c:pt>
                <c:pt idx="95" formatCode="0.000">
                  <c:v>1.0841825749540845</c:v>
                </c:pt>
                <c:pt idx="96" formatCode="0.000">
                  <c:v>1.0716486289503375</c:v>
                </c:pt>
                <c:pt idx="97" formatCode="0.000">
                  <c:v>1.0634563021171846</c:v>
                </c:pt>
                <c:pt idx="98" formatCode="0.000">
                  <c:v>1.0581414981569985</c:v>
                </c:pt>
                <c:pt idx="99" formatCode="0.000">
                  <c:v>1.0292616785737616</c:v>
                </c:pt>
                <c:pt idx="100" formatCode="0.000">
                  <c:v>0.99625179957171484</c:v>
                </c:pt>
                <c:pt idx="101" formatCode="0.000">
                  <c:v>0.98139414996655039</c:v>
                </c:pt>
                <c:pt idx="102" formatCode="0.000">
                  <c:v>0.95531370578773445</c:v>
                </c:pt>
                <c:pt idx="103" formatCode="0.000">
                  <c:v>0.93021449115569843</c:v>
                </c:pt>
                <c:pt idx="104" formatCode="0.000">
                  <c:v>0.91113868535111386</c:v>
                </c:pt>
                <c:pt idx="105" formatCode="0.000">
                  <c:v>0.88603445665597069</c:v>
                </c:pt>
                <c:pt idx="106" formatCode="0.000">
                  <c:v>0.86415147502170064</c:v>
                </c:pt>
                <c:pt idx="107" formatCode="0.000">
                  <c:v>0.84971583968641351</c:v>
                </c:pt>
                <c:pt idx="108" formatCode="0.000">
                  <c:v>0.82676543327497254</c:v>
                </c:pt>
                <c:pt idx="109" formatCode="0.000">
                  <c:v>0.80783650979734034</c:v>
                </c:pt>
                <c:pt idx="110" formatCode="0.000">
                  <c:v>0.78513393792474184</c:v>
                </c:pt>
                <c:pt idx="111" formatCode="0.000">
                  <c:v>0.78278526860147635</c:v>
                </c:pt>
                <c:pt idx="112" formatCode="0.000">
                  <c:v>0.78923233750862321</c:v>
                </c:pt>
                <c:pt idx="113" formatCode="0.000">
                  <c:v>0.78659302835584355</c:v>
                </c:pt>
                <c:pt idx="114" formatCode="0.000">
                  <c:v>0.79426114988537866</c:v>
                </c:pt>
                <c:pt idx="115" formatCode="0.000">
                  <c:v>0.81287452179920916</c:v>
                </c:pt>
                <c:pt idx="116" formatCode="0.000">
                  <c:v>0.83248686201573907</c:v>
                </c:pt>
                <c:pt idx="117" formatCode="0.000">
                  <c:v>0.85343155882145805</c:v>
                </c:pt>
                <c:pt idx="118" formatCode="0.000">
                  <c:v>0.88051846594973882</c:v>
                </c:pt>
                <c:pt idx="119" formatCode="0.000">
                  <c:v>0.90827470156807733</c:v>
                </c:pt>
                <c:pt idx="120" formatCode="0.000">
                  <c:v>0.94581083984600933</c:v>
                </c:pt>
                <c:pt idx="121" formatCode="0.000">
                  <c:v>0.98064704612245457</c:v>
                </c:pt>
                <c:pt idx="122" formatCode="0.000">
                  <c:v>1.0183015551481256</c:v>
                </c:pt>
                <c:pt idx="123" formatCode="0.000">
                  <c:v>1.046381992336459</c:v>
                </c:pt>
                <c:pt idx="124" formatCode="0.000">
                  <c:v>1.0648931999573705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7376"/>
        <c:axId val="206518912"/>
      </c:lineChart>
      <c:catAx>
        <c:axId val="206517376"/>
        <c:scaling>
          <c:orientation val="minMax"/>
        </c:scaling>
        <c:delete val="0"/>
        <c:axPos val="b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sk-SK"/>
          </a:p>
        </c:txPr>
        <c:crossAx val="206518912"/>
        <c:crosses val="autoZero"/>
        <c:auto val="1"/>
        <c:lblAlgn val="ctr"/>
        <c:lblOffset val="100"/>
        <c:tickLblSkip val="6"/>
        <c:noMultiLvlLbl val="0"/>
      </c:catAx>
      <c:valAx>
        <c:axId val="206518912"/>
        <c:scaling>
          <c:orientation val="minMax"/>
          <c:max val="1.1500000000000001"/>
          <c:min val="0.7500000000000001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65173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'pr040608 (2)'!$N$1</c:f>
              <c:strCache>
                <c:ptCount val="1"/>
                <c:pt idx="0">
                  <c:v>ikTRZBYe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'pr040608 (2)'!$A$2:$A$145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 (2)'!$N$2:$N$145</c:f>
              <c:numCache>
                <c:formatCode>General</c:formatCode>
                <c:ptCount val="144"/>
                <c:pt idx="17" formatCode="0.000">
                  <c:v>1.0866100384286161</c:v>
                </c:pt>
                <c:pt idx="18" formatCode="0.000">
                  <c:v>1.0921349585542841</c:v>
                </c:pt>
                <c:pt idx="19" formatCode="0.000">
                  <c:v>1.1011697924968653</c:v>
                </c:pt>
                <c:pt idx="20" formatCode="0.000">
                  <c:v>1.1157487781780369</c:v>
                </c:pt>
                <c:pt idx="21" formatCode="0.000">
                  <c:v>1.1205063712245018</c:v>
                </c:pt>
                <c:pt idx="22" formatCode="0.000">
                  <c:v>1.1273334283408096</c:v>
                </c:pt>
                <c:pt idx="23" formatCode="0.000">
                  <c:v>1.134480747990102</c:v>
                </c:pt>
                <c:pt idx="24" formatCode="0.000">
                  <c:v>1.1348840338550854</c:v>
                </c:pt>
                <c:pt idx="25" formatCode="0.000">
                  <c:v>1.1296586411175584</c:v>
                </c:pt>
                <c:pt idx="26" formatCode="0.000">
                  <c:v>1.1319720694393243</c:v>
                </c:pt>
                <c:pt idx="27" formatCode="0.000">
                  <c:v>1.1161760116977038</c:v>
                </c:pt>
                <c:pt idx="28" formatCode="0.000">
                  <c:v>1.1089602081299268</c:v>
                </c:pt>
                <c:pt idx="29" formatCode="0.000">
                  <c:v>1.1084698983082335</c:v>
                </c:pt>
                <c:pt idx="30" formatCode="0.000">
                  <c:v>1.1009689477691642</c:v>
                </c:pt>
                <c:pt idx="31" formatCode="0.000">
                  <c:v>1.0904762679057427</c:v>
                </c:pt>
                <c:pt idx="32" formatCode="0.000">
                  <c:v>1.0731724128935429</c:v>
                </c:pt>
                <c:pt idx="33" formatCode="0.000">
                  <c:v>1.0693379732100357</c:v>
                </c:pt>
                <c:pt idx="34" formatCode="0.000">
                  <c:v>1.055881771958431</c:v>
                </c:pt>
                <c:pt idx="35" formatCode="0.000">
                  <c:v>1.0474565137656064</c:v>
                </c:pt>
                <c:pt idx="36" formatCode="0.000">
                  <c:v>1.0351544458880282</c:v>
                </c:pt>
                <c:pt idx="37" formatCode="0.000">
                  <c:v>1.034150607765864</c:v>
                </c:pt>
                <c:pt idx="38" formatCode="0.000">
                  <c:v>1.0342744602797249</c:v>
                </c:pt>
                <c:pt idx="39" formatCode="0.000">
                  <c:v>1.0375487093256586</c:v>
                </c:pt>
                <c:pt idx="40" formatCode="0.000">
                  <c:v>1.0437349158512275</c:v>
                </c:pt>
                <c:pt idx="41" formatCode="0.000">
                  <c:v>1.052774752883024</c:v>
                </c:pt>
                <c:pt idx="42" formatCode="0.000">
                  <c:v>1.0388561080058807</c:v>
                </c:pt>
                <c:pt idx="43" formatCode="0.000">
                  <c:v>1.0296636146022609</c:v>
                </c:pt>
                <c:pt idx="44" formatCode="0.000">
                  <c:v>1.0266413199321622</c:v>
                </c:pt>
                <c:pt idx="45" formatCode="0.000">
                  <c:v>1.0061737935620907</c:v>
                </c:pt>
                <c:pt idx="46" formatCode="0.000">
                  <c:v>0.99763119349816765</c:v>
                </c:pt>
                <c:pt idx="47" formatCode="0.000">
                  <c:v>0.99344279126044732</c:v>
                </c:pt>
                <c:pt idx="48" formatCode="0.000">
                  <c:v>0.9864007608322064</c:v>
                </c:pt>
                <c:pt idx="49" formatCode="0.000">
                  <c:v>0.97327219268855514</c:v>
                </c:pt>
                <c:pt idx="50" formatCode="0.000">
                  <c:v>0.94989129087535995</c:v>
                </c:pt>
                <c:pt idx="51" formatCode="0.000">
                  <c:v>0.93425215100977976</c:v>
                </c:pt>
                <c:pt idx="52" formatCode="0.000">
                  <c:v>0.91529414130725606</c:v>
                </c:pt>
                <c:pt idx="53" formatCode="0.000">
                  <c:v>0.88708268882084351</c:v>
                </c:pt>
                <c:pt idx="54" formatCode="0.000">
                  <c:v>0.892549903527045</c:v>
                </c:pt>
                <c:pt idx="55" formatCode="0.000">
                  <c:v>0.89804056325721349</c:v>
                </c:pt>
                <c:pt idx="56" formatCode="0.000">
                  <c:v>0.90392173772520246</c:v>
                </c:pt>
                <c:pt idx="57" formatCode="0.000">
                  <c:v>0.91169345324642881</c:v>
                </c:pt>
                <c:pt idx="58" formatCode="0.000">
                  <c:v>0.92471333138536149</c:v>
                </c:pt>
                <c:pt idx="59" formatCode="0.000">
                  <c:v>0.92526033696664223</c:v>
                </c:pt>
                <c:pt idx="60" formatCode="0.000">
                  <c:v>0.92723539501222396</c:v>
                </c:pt>
                <c:pt idx="61" formatCode="0.000">
                  <c:v>0.93601413144822088</c:v>
                </c:pt>
                <c:pt idx="62" formatCode="0.000">
                  <c:v>0.95409019800304162</c:v>
                </c:pt>
                <c:pt idx="63" formatCode="0.000">
                  <c:v>0.96585936254767069</c:v>
                </c:pt>
                <c:pt idx="64" formatCode="0.000">
                  <c:v>0.98050071211106615</c:v>
                </c:pt>
                <c:pt idx="65" formatCode="0.000">
                  <c:v>0.99829396358034173</c:v>
                </c:pt>
                <c:pt idx="66" formatCode="0.000">
                  <c:v>1.0051275748612114</c:v>
                </c:pt>
                <c:pt idx="67" formatCode="0.000">
                  <c:v>1.0106934643013605</c:v>
                </c:pt>
                <c:pt idx="68" formatCode="0.000">
                  <c:v>1.0104442998238237</c:v>
                </c:pt>
                <c:pt idx="69" formatCode="0.000">
                  <c:v>1.0084563474291426</c:v>
                </c:pt>
                <c:pt idx="70" formatCode="0.000">
                  <c:v>1.0092859854012857</c:v>
                </c:pt>
                <c:pt idx="71" formatCode="0.000">
                  <c:v>1.0106736428097738</c:v>
                </c:pt>
                <c:pt idx="72" formatCode="0.000">
                  <c:v>1.0188649685090001</c:v>
                </c:pt>
                <c:pt idx="73" formatCode="0.000">
                  <c:v>1.0203905450450788</c:v>
                </c:pt>
                <c:pt idx="74" formatCode="0.000">
                  <c:v>1.0124878235709303</c:v>
                </c:pt>
                <c:pt idx="75" formatCode="0.000">
                  <c:v>1.0151879407670532</c:v>
                </c:pt>
                <c:pt idx="76" formatCode="0.000">
                  <c:v>1.0117884669588177</c:v>
                </c:pt>
                <c:pt idx="77" formatCode="0.000">
                  <c:v>1.0078485077888895</c:v>
                </c:pt>
                <c:pt idx="78" formatCode="0.000">
                  <c:v>1.0063230551673408</c:v>
                </c:pt>
                <c:pt idx="79" formatCode="0.000">
                  <c:v>1.0129136951134186</c:v>
                </c:pt>
                <c:pt idx="80" formatCode="0.000">
                  <c:v>1.0151401286152293</c:v>
                </c:pt>
                <c:pt idx="81" formatCode="0.000">
                  <c:v>1.0316225394211955</c:v>
                </c:pt>
                <c:pt idx="82" formatCode="0.000">
                  <c:v>1.0316454051970878</c:v>
                </c:pt>
                <c:pt idx="83" formatCode="0.000">
                  <c:v>1.0438503782281852</c:v>
                </c:pt>
                <c:pt idx="84" formatCode="0.000">
                  <c:v>1.0508574573998373</c:v>
                </c:pt>
                <c:pt idx="85" formatCode="0.000">
                  <c:v>1.0549845218973557</c:v>
                </c:pt>
                <c:pt idx="86" formatCode="0.000">
                  <c:v>1.0670391884180943</c:v>
                </c:pt>
                <c:pt idx="87" formatCode="0.000">
                  <c:v>1.0793406332774298</c:v>
                </c:pt>
                <c:pt idx="88" formatCode="0.000">
                  <c:v>1.0959899615767925</c:v>
                </c:pt>
                <c:pt idx="89" formatCode="0.000">
                  <c:v>1.1091119113763801</c:v>
                </c:pt>
                <c:pt idx="90" formatCode="0.000">
                  <c:v>1.117270421789863</c:v>
                </c:pt>
                <c:pt idx="91" formatCode="0.000">
                  <c:v>1.1120202778068569</c:v>
                </c:pt>
                <c:pt idx="92" formatCode="0.000">
                  <c:v>1.1119823341984647</c:v>
                </c:pt>
                <c:pt idx="93" formatCode="0.000">
                  <c:v>1.1055964530309559</c:v>
                </c:pt>
                <c:pt idx="94" formatCode="0.000">
                  <c:v>1.1017719960815278</c:v>
                </c:pt>
                <c:pt idx="95" formatCode="0.000">
                  <c:v>1.0841825749540845</c:v>
                </c:pt>
                <c:pt idx="96" formatCode="0.000">
                  <c:v>1.0716486289503375</c:v>
                </c:pt>
                <c:pt idx="97" formatCode="0.000">
                  <c:v>1.0634563021171846</c:v>
                </c:pt>
                <c:pt idx="98" formatCode="0.000">
                  <c:v>1.0581414981569985</c:v>
                </c:pt>
                <c:pt idx="99" formatCode="0.000">
                  <c:v>1.0292616785737616</c:v>
                </c:pt>
                <c:pt idx="100" formatCode="0.000">
                  <c:v>0.99625179957171484</c:v>
                </c:pt>
                <c:pt idx="101" formatCode="0.000">
                  <c:v>0.98139414996655039</c:v>
                </c:pt>
                <c:pt idx="102" formatCode="0.000">
                  <c:v>0.95531370578773445</c:v>
                </c:pt>
                <c:pt idx="103" formatCode="0.000">
                  <c:v>0.93021449115569843</c:v>
                </c:pt>
                <c:pt idx="104" formatCode="0.000">
                  <c:v>0.91113868535111386</c:v>
                </c:pt>
                <c:pt idx="105" formatCode="0.000">
                  <c:v>0.88603445665597069</c:v>
                </c:pt>
                <c:pt idx="106" formatCode="0.000">
                  <c:v>0.86415147502170064</c:v>
                </c:pt>
                <c:pt idx="107" formatCode="0.000">
                  <c:v>0.84971583968641351</c:v>
                </c:pt>
                <c:pt idx="108" formatCode="0.000">
                  <c:v>0.82676543327497254</c:v>
                </c:pt>
                <c:pt idx="109" formatCode="0.000">
                  <c:v>0.80783650979734034</c:v>
                </c:pt>
                <c:pt idx="110" formatCode="0.000">
                  <c:v>0.78513393792474184</c:v>
                </c:pt>
                <c:pt idx="111" formatCode="0.000">
                  <c:v>0.78278526860147635</c:v>
                </c:pt>
                <c:pt idx="112" formatCode="0.000">
                  <c:v>0.78923233750862321</c:v>
                </c:pt>
                <c:pt idx="113" formatCode="0.000">
                  <c:v>0.78659302835584355</c:v>
                </c:pt>
                <c:pt idx="114" formatCode="0.000">
                  <c:v>0.79426114988537866</c:v>
                </c:pt>
                <c:pt idx="115" formatCode="0.000">
                  <c:v>0.81287452179920916</c:v>
                </c:pt>
                <c:pt idx="116" formatCode="0.000">
                  <c:v>0.83248686201573907</c:v>
                </c:pt>
                <c:pt idx="117" formatCode="0.000">
                  <c:v>0.85343155882145805</c:v>
                </c:pt>
                <c:pt idx="118" formatCode="0.000">
                  <c:v>0.88051846594973882</c:v>
                </c:pt>
                <c:pt idx="119" formatCode="0.000">
                  <c:v>0.90827470156807733</c:v>
                </c:pt>
                <c:pt idx="120" formatCode="0.000">
                  <c:v>0.94581083984600933</c:v>
                </c:pt>
                <c:pt idx="121" formatCode="0.000">
                  <c:v>0.98064704612245457</c:v>
                </c:pt>
                <c:pt idx="122" formatCode="0.000">
                  <c:v>1.0183015551481256</c:v>
                </c:pt>
                <c:pt idx="123" formatCode="0.000">
                  <c:v>1.046381992336459</c:v>
                </c:pt>
                <c:pt idx="124" formatCode="0.000">
                  <c:v>1.0648931999573705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'pr040608 (2)'!$P$1</c:f>
              <c:strCache>
                <c:ptCount val="1"/>
                <c:pt idx="0">
                  <c:v>ikHZAM</c:v>
                </c:pt>
              </c:strCache>
            </c:strRef>
          </c:tx>
          <c:marker>
            <c:symbol val="none"/>
          </c:marker>
          <c:cat>
            <c:strRef>
              <c:f>'pr040608 (2)'!$A$2:$A$145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 (2)'!$P$2:$P$145</c:f>
              <c:numCache>
                <c:formatCode>General</c:formatCode>
                <c:ptCount val="144"/>
                <c:pt idx="17" formatCode="0.000">
                  <c:v>1.0066773887199094</c:v>
                </c:pt>
                <c:pt idx="18" formatCode="0.000">
                  <c:v>1.0030050242354449</c:v>
                </c:pt>
                <c:pt idx="19" formatCode="0.000">
                  <c:v>1.0118846600057718</c:v>
                </c:pt>
                <c:pt idx="20" formatCode="0.000">
                  <c:v>1.0129153656624639</c:v>
                </c:pt>
                <c:pt idx="21" formatCode="0.000">
                  <c:v>1.0169448590194168</c:v>
                </c:pt>
                <c:pt idx="22" formatCode="0.000">
                  <c:v>1.01787995124375</c:v>
                </c:pt>
                <c:pt idx="23" formatCode="0.000">
                  <c:v>1.0165051642572684</c:v>
                </c:pt>
                <c:pt idx="24" formatCode="0.000">
                  <c:v>1.017061347587485</c:v>
                </c:pt>
                <c:pt idx="25" formatCode="0.000">
                  <c:v>1.0125174413208773</c:v>
                </c:pt>
                <c:pt idx="26" formatCode="0.000">
                  <c:v>1.0110229271305999</c:v>
                </c:pt>
                <c:pt idx="27" formatCode="0.000">
                  <c:v>1.0028835032894876</c:v>
                </c:pt>
                <c:pt idx="28" formatCode="0.000">
                  <c:v>0.99769295581857165</c:v>
                </c:pt>
                <c:pt idx="29" formatCode="0.000">
                  <c:v>0.99910732975980188</c:v>
                </c:pt>
                <c:pt idx="30" formatCode="0.000">
                  <c:v>0.99552326852389694</c:v>
                </c:pt>
                <c:pt idx="31" formatCode="0.000">
                  <c:v>0.98980049259869862</c:v>
                </c:pt>
                <c:pt idx="32" formatCode="0.000">
                  <c:v>0.99053535455942454</c:v>
                </c:pt>
                <c:pt idx="33" formatCode="0.000">
                  <c:v>0.98315480621095741</c:v>
                </c:pt>
                <c:pt idx="34" formatCode="0.000">
                  <c:v>0.98140980120931776</c:v>
                </c:pt>
                <c:pt idx="35" formatCode="0.000">
                  <c:v>0.99126863352003081</c:v>
                </c:pt>
                <c:pt idx="36" formatCode="0.000">
                  <c:v>0.99285924407045778</c:v>
                </c:pt>
                <c:pt idx="37" formatCode="0.000">
                  <c:v>0.99718853222607018</c:v>
                </c:pt>
                <c:pt idx="38" formatCode="0.000">
                  <c:v>0.99915836525178003</c:v>
                </c:pt>
                <c:pt idx="39" formatCode="0.000">
                  <c:v>1.0056432608839019</c:v>
                </c:pt>
                <c:pt idx="40" formatCode="0.000">
                  <c:v>1.0130703090934006</c:v>
                </c:pt>
                <c:pt idx="41" formatCode="0.000">
                  <c:v>1.019371041043073</c:v>
                </c:pt>
                <c:pt idx="42" formatCode="0.000">
                  <c:v>1.0184341868524955</c:v>
                </c:pt>
                <c:pt idx="43" formatCode="0.000">
                  <c:v>1.0230841630022514</c:v>
                </c:pt>
                <c:pt idx="44" formatCode="0.000">
                  <c:v>1.0334902703420747</c:v>
                </c:pt>
                <c:pt idx="45" formatCode="0.000">
                  <c:v>1.0357348310098629</c:v>
                </c:pt>
                <c:pt idx="46" formatCode="0.000">
                  <c:v>1.0376422267352743</c:v>
                </c:pt>
                <c:pt idx="47" formatCode="0.000">
                  <c:v>1.0348260662112123</c:v>
                </c:pt>
                <c:pt idx="48" formatCode="0.000">
                  <c:v>1.0272542527793533</c:v>
                </c:pt>
                <c:pt idx="49" formatCode="0.000">
                  <c:v>1.0303272826671952</c:v>
                </c:pt>
                <c:pt idx="50" formatCode="0.000">
                  <c:v>1.0288898938080362</c:v>
                </c:pt>
                <c:pt idx="51" formatCode="0.000">
                  <c:v>1.0218275485486672</c:v>
                </c:pt>
                <c:pt idx="52" formatCode="0.000">
                  <c:v>1.0223565625995084</c:v>
                </c:pt>
                <c:pt idx="53" formatCode="0.000">
                  <c:v>1.0175762630001388</c:v>
                </c:pt>
                <c:pt idx="54" formatCode="0.000">
                  <c:v>1.0179529111376937</c:v>
                </c:pt>
                <c:pt idx="55" formatCode="0.000">
                  <c:v>1.0159027235665719</c:v>
                </c:pt>
                <c:pt idx="56" formatCode="0.000">
                  <c:v>1.0039592486150759</c:v>
                </c:pt>
                <c:pt idx="57" formatCode="0.000">
                  <c:v>1.0027488240270614</c:v>
                </c:pt>
                <c:pt idx="58" formatCode="0.000">
                  <c:v>1.0034127350456949</c:v>
                </c:pt>
                <c:pt idx="59" formatCode="0.000">
                  <c:v>0.99996163751176792</c:v>
                </c:pt>
                <c:pt idx="60" formatCode="0.000">
                  <c:v>1.0049262797855902</c:v>
                </c:pt>
                <c:pt idx="61" formatCode="0.000">
                  <c:v>1.0036595224391469</c:v>
                </c:pt>
                <c:pt idx="62" formatCode="0.000">
                  <c:v>1.0024060682529632</c:v>
                </c:pt>
                <c:pt idx="63" formatCode="0.000">
                  <c:v>1.0106583317220441</c:v>
                </c:pt>
                <c:pt idx="64" formatCode="0.000">
                  <c:v>1.0116318963791</c:v>
                </c:pt>
                <c:pt idx="65" formatCode="0.000">
                  <c:v>1.0076631365530324</c:v>
                </c:pt>
                <c:pt idx="66" formatCode="0.000">
                  <c:v>1.0123114213451028</c:v>
                </c:pt>
                <c:pt idx="67" formatCode="0.000">
                  <c:v>1.0105845628133536</c:v>
                </c:pt>
                <c:pt idx="68" formatCode="0.000">
                  <c:v>1.0160638417152825</c:v>
                </c:pt>
                <c:pt idx="69" formatCode="0.000">
                  <c:v>1.0087414166935436</c:v>
                </c:pt>
                <c:pt idx="70" formatCode="0.000">
                  <c:v>1.0075089131318193</c:v>
                </c:pt>
                <c:pt idx="71" formatCode="0.000">
                  <c:v>1.0061964813061191</c:v>
                </c:pt>
                <c:pt idx="72" formatCode="0.000">
                  <c:v>1.0016272810238158</c:v>
                </c:pt>
                <c:pt idx="73" formatCode="0.000">
                  <c:v>0.99925575081502394</c:v>
                </c:pt>
                <c:pt idx="74" formatCode="0.000">
                  <c:v>0.99702089455722664</c:v>
                </c:pt>
                <c:pt idx="75" formatCode="0.000">
                  <c:v>0.99519231449378776</c:v>
                </c:pt>
                <c:pt idx="76" formatCode="0.000">
                  <c:v>0.9903557128971775</c:v>
                </c:pt>
                <c:pt idx="77" formatCode="0.000">
                  <c:v>0.98785866808964751</c:v>
                </c:pt>
                <c:pt idx="78" formatCode="0.000">
                  <c:v>0.98499524139832628</c:v>
                </c:pt>
                <c:pt idx="79" formatCode="0.000">
                  <c:v>0.98344503529005667</c:v>
                </c:pt>
                <c:pt idx="80" formatCode="0.000">
                  <c:v>0.9782323488288347</c:v>
                </c:pt>
                <c:pt idx="81" formatCode="0.000">
                  <c:v>0.98791102158261079</c:v>
                </c:pt>
                <c:pt idx="82" formatCode="0.000">
                  <c:v>0.98920308036813243</c:v>
                </c:pt>
                <c:pt idx="83" formatCode="0.000">
                  <c:v>0.9909838554729683</c:v>
                </c:pt>
                <c:pt idx="84" formatCode="0.000">
                  <c:v>0.99661868113320984</c:v>
                </c:pt>
                <c:pt idx="85" formatCode="0.000">
                  <c:v>0.99623632960302977</c:v>
                </c:pt>
                <c:pt idx="86" formatCode="0.000">
                  <c:v>0.99819481405050337</c:v>
                </c:pt>
                <c:pt idx="87" formatCode="0.000">
                  <c:v>0.99587939023086192</c:v>
                </c:pt>
                <c:pt idx="88" formatCode="0.000">
                  <c:v>0.99741604395750016</c:v>
                </c:pt>
                <c:pt idx="89" formatCode="0.000">
                  <c:v>1.001369544003573</c:v>
                </c:pt>
                <c:pt idx="90" formatCode="0.000">
                  <c:v>0.99789381510250041</c:v>
                </c:pt>
                <c:pt idx="91" formatCode="0.000">
                  <c:v>1.0038816307570746</c:v>
                </c:pt>
                <c:pt idx="92" formatCode="0.000">
                  <c:v>1.0012479491005513</c:v>
                </c:pt>
                <c:pt idx="93" formatCode="0.000">
                  <c:v>0.9983276371343196</c:v>
                </c:pt>
                <c:pt idx="94" formatCode="0.000">
                  <c:v>0.99230479608820044</c:v>
                </c:pt>
                <c:pt idx="95" formatCode="0.000">
                  <c:v>0.98945953411266385</c:v>
                </c:pt>
                <c:pt idx="96" formatCode="0.000">
                  <c:v>0.98913217331334868</c:v>
                </c:pt>
                <c:pt idx="97" formatCode="0.000">
                  <c:v>0.98404798489609557</c:v>
                </c:pt>
                <c:pt idx="98" formatCode="0.000">
                  <c:v>0.98726439921477027</c:v>
                </c:pt>
                <c:pt idx="99" formatCode="0.000">
                  <c:v>0.98594860457414901</c:v>
                </c:pt>
                <c:pt idx="100" formatCode="0.000">
                  <c:v>0.98064982019244684</c:v>
                </c:pt>
                <c:pt idx="101" formatCode="0.000">
                  <c:v>0.98308862869915625</c:v>
                </c:pt>
                <c:pt idx="102" formatCode="0.000">
                  <c:v>0.9810537287036748</c:v>
                </c:pt>
                <c:pt idx="103" formatCode="0.000">
                  <c:v>0.97258121492441552</c:v>
                </c:pt>
                <c:pt idx="104" formatCode="0.000">
                  <c:v>0.98111089937807916</c:v>
                </c:pt>
                <c:pt idx="105" formatCode="0.000">
                  <c:v>0.97935041411342938</c:v>
                </c:pt>
                <c:pt idx="106" formatCode="0.000">
                  <c:v>0.98140406415562753</c:v>
                </c:pt>
                <c:pt idx="107" formatCode="0.000">
                  <c:v>0.98715166202433458</c:v>
                </c:pt>
                <c:pt idx="108" formatCode="0.000">
                  <c:v>0.98237213741561114</c:v>
                </c:pt>
                <c:pt idx="109" formatCode="0.000">
                  <c:v>0.98763597844293705</c:v>
                </c:pt>
                <c:pt idx="110" formatCode="0.000">
                  <c:v>0.98451677179147923</c:v>
                </c:pt>
                <c:pt idx="111" formatCode="0.000">
                  <c:v>0.9849025268904581</c:v>
                </c:pt>
                <c:pt idx="112" formatCode="0.000">
                  <c:v>0.99291719716970761</c:v>
                </c:pt>
                <c:pt idx="113" formatCode="0.000">
                  <c:v>0.9930480344504915</c:v>
                </c:pt>
                <c:pt idx="114" formatCode="0.000">
                  <c:v>0.99738237999745782</c:v>
                </c:pt>
                <c:pt idx="115" formatCode="0.000">
                  <c:v>1.0044666079724303</c:v>
                </c:pt>
                <c:pt idx="116" formatCode="0.000">
                  <c:v>1.0056894136844408</c:v>
                </c:pt>
                <c:pt idx="117" formatCode="0.000">
                  <c:v>1.0069627861237567</c:v>
                </c:pt>
                <c:pt idx="118" formatCode="0.000">
                  <c:v>1.0113489334750492</c:v>
                </c:pt>
                <c:pt idx="119" formatCode="0.000">
                  <c:v>1.0084222653313772</c:v>
                </c:pt>
                <c:pt idx="120" formatCode="0.000">
                  <c:v>1.0086494066319784</c:v>
                </c:pt>
                <c:pt idx="121" formatCode="0.000">
                  <c:v>1.0128404163117861</c:v>
                </c:pt>
                <c:pt idx="122" formatCode="0.000">
                  <c:v>1.014753247804784</c:v>
                </c:pt>
                <c:pt idx="123" formatCode="0.000">
                  <c:v>1.0138445001673266</c:v>
                </c:pt>
                <c:pt idx="124" formatCode="0.000">
                  <c:v>1.0121111346941429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214848"/>
        <c:axId val="100604544"/>
      </c:lineChart>
      <c:catAx>
        <c:axId val="8121484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k-SK"/>
          </a:p>
        </c:txPr>
        <c:crossAx val="100604544"/>
        <c:crosses val="autoZero"/>
        <c:auto val="1"/>
        <c:lblAlgn val="ctr"/>
        <c:lblOffset val="100"/>
        <c:tickLblSkip val="6"/>
        <c:noMultiLvlLbl val="0"/>
      </c:catAx>
      <c:valAx>
        <c:axId val="100604544"/>
        <c:scaling>
          <c:orientation val="minMax"/>
          <c:max val="1.3"/>
          <c:min val="0.70000000000000007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121484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'pr040608 (2)'!$N$1</c:f>
              <c:strCache>
                <c:ptCount val="1"/>
                <c:pt idx="0">
                  <c:v>ikTRZBYe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'pr040608 (2)'!$A$2:$A$145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 (2)'!$N$2:$N$145</c:f>
              <c:numCache>
                <c:formatCode>General</c:formatCode>
                <c:ptCount val="144"/>
                <c:pt idx="17" formatCode="0.000">
                  <c:v>1.0866100384286161</c:v>
                </c:pt>
                <c:pt idx="18" formatCode="0.000">
                  <c:v>1.0921349585542841</c:v>
                </c:pt>
                <c:pt idx="19" formatCode="0.000">
                  <c:v>1.1011697924968653</c:v>
                </c:pt>
                <c:pt idx="20" formatCode="0.000">
                  <c:v>1.1157487781780369</c:v>
                </c:pt>
                <c:pt idx="21" formatCode="0.000">
                  <c:v>1.1205063712245018</c:v>
                </c:pt>
                <c:pt idx="22" formatCode="0.000">
                  <c:v>1.1273334283408096</c:v>
                </c:pt>
                <c:pt idx="23" formatCode="0.000">
                  <c:v>1.134480747990102</c:v>
                </c:pt>
                <c:pt idx="24" formatCode="0.000">
                  <c:v>1.1348840338550854</c:v>
                </c:pt>
                <c:pt idx="25" formatCode="0.000">
                  <c:v>1.1296586411175584</c:v>
                </c:pt>
                <c:pt idx="26" formatCode="0.000">
                  <c:v>1.1319720694393243</c:v>
                </c:pt>
                <c:pt idx="27" formatCode="0.000">
                  <c:v>1.1161760116977038</c:v>
                </c:pt>
                <c:pt idx="28" formatCode="0.000">
                  <c:v>1.1089602081299268</c:v>
                </c:pt>
                <c:pt idx="29" formatCode="0.000">
                  <c:v>1.1084698983082335</c:v>
                </c:pt>
                <c:pt idx="30" formatCode="0.000">
                  <c:v>1.1009689477691642</c:v>
                </c:pt>
                <c:pt idx="31" formatCode="0.000">
                  <c:v>1.0904762679057427</c:v>
                </c:pt>
                <c:pt idx="32" formatCode="0.000">
                  <c:v>1.0731724128935429</c:v>
                </c:pt>
                <c:pt idx="33" formatCode="0.000">
                  <c:v>1.0693379732100357</c:v>
                </c:pt>
                <c:pt idx="34" formatCode="0.000">
                  <c:v>1.055881771958431</c:v>
                </c:pt>
                <c:pt idx="35" formatCode="0.000">
                  <c:v>1.0474565137656064</c:v>
                </c:pt>
                <c:pt idx="36" formatCode="0.000">
                  <c:v>1.0351544458880282</c:v>
                </c:pt>
                <c:pt idx="37" formatCode="0.000">
                  <c:v>1.034150607765864</c:v>
                </c:pt>
                <c:pt idx="38" formatCode="0.000">
                  <c:v>1.0342744602797249</c:v>
                </c:pt>
                <c:pt idx="39" formatCode="0.000">
                  <c:v>1.0375487093256586</c:v>
                </c:pt>
                <c:pt idx="40" formatCode="0.000">
                  <c:v>1.0437349158512275</c:v>
                </c:pt>
                <c:pt idx="41" formatCode="0.000">
                  <c:v>1.052774752883024</c:v>
                </c:pt>
                <c:pt idx="42" formatCode="0.000">
                  <c:v>1.0388561080058807</c:v>
                </c:pt>
                <c:pt idx="43" formatCode="0.000">
                  <c:v>1.0296636146022609</c:v>
                </c:pt>
                <c:pt idx="44" formatCode="0.000">
                  <c:v>1.0266413199321622</c:v>
                </c:pt>
                <c:pt idx="45" formatCode="0.000">
                  <c:v>1.0061737935620907</c:v>
                </c:pt>
                <c:pt idx="46" formatCode="0.000">
                  <c:v>0.99763119349816765</c:v>
                </c:pt>
                <c:pt idx="47" formatCode="0.000">
                  <c:v>0.99344279126044732</c:v>
                </c:pt>
                <c:pt idx="48" formatCode="0.000">
                  <c:v>0.9864007608322064</c:v>
                </c:pt>
                <c:pt idx="49" formatCode="0.000">
                  <c:v>0.97327219268855514</c:v>
                </c:pt>
                <c:pt idx="50" formatCode="0.000">
                  <c:v>0.94989129087535995</c:v>
                </c:pt>
                <c:pt idx="51" formatCode="0.000">
                  <c:v>0.93425215100977976</c:v>
                </c:pt>
                <c:pt idx="52" formatCode="0.000">
                  <c:v>0.91529414130725606</c:v>
                </c:pt>
                <c:pt idx="53" formatCode="0.000">
                  <c:v>0.88708268882084351</c:v>
                </c:pt>
                <c:pt idx="54" formatCode="0.000">
                  <c:v>0.892549903527045</c:v>
                </c:pt>
                <c:pt idx="55" formatCode="0.000">
                  <c:v>0.89804056325721349</c:v>
                </c:pt>
                <c:pt idx="56" formatCode="0.000">
                  <c:v>0.90392173772520246</c:v>
                </c:pt>
                <c:pt idx="57" formatCode="0.000">
                  <c:v>0.91169345324642881</c:v>
                </c:pt>
                <c:pt idx="58" formatCode="0.000">
                  <c:v>0.92471333138536149</c:v>
                </c:pt>
                <c:pt idx="59" formatCode="0.000">
                  <c:v>0.92526033696664223</c:v>
                </c:pt>
                <c:pt idx="60" formatCode="0.000">
                  <c:v>0.92723539501222396</c:v>
                </c:pt>
                <c:pt idx="61" formatCode="0.000">
                  <c:v>0.93601413144822088</c:v>
                </c:pt>
                <c:pt idx="62" formatCode="0.000">
                  <c:v>0.95409019800304162</c:v>
                </c:pt>
                <c:pt idx="63" formatCode="0.000">
                  <c:v>0.96585936254767069</c:v>
                </c:pt>
                <c:pt idx="64" formatCode="0.000">
                  <c:v>0.98050071211106615</c:v>
                </c:pt>
                <c:pt idx="65" formatCode="0.000">
                  <c:v>0.99829396358034173</c:v>
                </c:pt>
                <c:pt idx="66" formatCode="0.000">
                  <c:v>1.0051275748612114</c:v>
                </c:pt>
                <c:pt idx="67" formatCode="0.000">
                  <c:v>1.0106934643013605</c:v>
                </c:pt>
                <c:pt idx="68" formatCode="0.000">
                  <c:v>1.0104442998238237</c:v>
                </c:pt>
                <c:pt idx="69" formatCode="0.000">
                  <c:v>1.0084563474291426</c:v>
                </c:pt>
                <c:pt idx="70" formatCode="0.000">
                  <c:v>1.0092859854012857</c:v>
                </c:pt>
                <c:pt idx="71" formatCode="0.000">
                  <c:v>1.0106736428097738</c:v>
                </c:pt>
                <c:pt idx="72" formatCode="0.000">
                  <c:v>1.0188649685090001</c:v>
                </c:pt>
                <c:pt idx="73" formatCode="0.000">
                  <c:v>1.0203905450450788</c:v>
                </c:pt>
                <c:pt idx="74" formatCode="0.000">
                  <c:v>1.0124878235709303</c:v>
                </c:pt>
                <c:pt idx="75" formatCode="0.000">
                  <c:v>1.0151879407670532</c:v>
                </c:pt>
                <c:pt idx="76" formatCode="0.000">
                  <c:v>1.0117884669588177</c:v>
                </c:pt>
                <c:pt idx="77" formatCode="0.000">
                  <c:v>1.0078485077888895</c:v>
                </c:pt>
                <c:pt idx="78" formatCode="0.000">
                  <c:v>1.0063230551673408</c:v>
                </c:pt>
                <c:pt idx="79" formatCode="0.000">
                  <c:v>1.0129136951134186</c:v>
                </c:pt>
                <c:pt idx="80" formatCode="0.000">
                  <c:v>1.0151401286152293</c:v>
                </c:pt>
                <c:pt idx="81" formatCode="0.000">
                  <c:v>1.0316225394211955</c:v>
                </c:pt>
                <c:pt idx="82" formatCode="0.000">
                  <c:v>1.0316454051970878</c:v>
                </c:pt>
                <c:pt idx="83" formatCode="0.000">
                  <c:v>1.0438503782281852</c:v>
                </c:pt>
                <c:pt idx="84" formatCode="0.000">
                  <c:v>1.0508574573998373</c:v>
                </c:pt>
                <c:pt idx="85" formatCode="0.000">
                  <c:v>1.0549845218973557</c:v>
                </c:pt>
                <c:pt idx="86" formatCode="0.000">
                  <c:v>1.0670391884180943</c:v>
                </c:pt>
                <c:pt idx="87" formatCode="0.000">
                  <c:v>1.0793406332774298</c:v>
                </c:pt>
                <c:pt idx="88" formatCode="0.000">
                  <c:v>1.0959899615767925</c:v>
                </c:pt>
                <c:pt idx="89" formatCode="0.000">
                  <c:v>1.1091119113763801</c:v>
                </c:pt>
                <c:pt idx="90" formatCode="0.000">
                  <c:v>1.117270421789863</c:v>
                </c:pt>
                <c:pt idx="91" formatCode="0.000">
                  <c:v>1.1120202778068569</c:v>
                </c:pt>
                <c:pt idx="92" formatCode="0.000">
                  <c:v>1.1119823341984647</c:v>
                </c:pt>
                <c:pt idx="93" formatCode="0.000">
                  <c:v>1.1055964530309559</c:v>
                </c:pt>
                <c:pt idx="94" formatCode="0.000">
                  <c:v>1.1017719960815278</c:v>
                </c:pt>
                <c:pt idx="95" formatCode="0.000">
                  <c:v>1.0841825749540845</c:v>
                </c:pt>
                <c:pt idx="96" formatCode="0.000">
                  <c:v>1.0716486289503375</c:v>
                </c:pt>
                <c:pt idx="97" formatCode="0.000">
                  <c:v>1.0634563021171846</c:v>
                </c:pt>
                <c:pt idx="98" formatCode="0.000">
                  <c:v>1.0581414981569985</c:v>
                </c:pt>
                <c:pt idx="99" formatCode="0.000">
                  <c:v>1.0292616785737616</c:v>
                </c:pt>
                <c:pt idx="100" formatCode="0.000">
                  <c:v>0.99625179957171484</c:v>
                </c:pt>
                <c:pt idx="101" formatCode="0.000">
                  <c:v>0.98139414996655039</c:v>
                </c:pt>
                <c:pt idx="102" formatCode="0.000">
                  <c:v>0.95531370578773445</c:v>
                </c:pt>
                <c:pt idx="103" formatCode="0.000">
                  <c:v>0.93021449115569843</c:v>
                </c:pt>
                <c:pt idx="104" formatCode="0.000">
                  <c:v>0.91113868535111386</c:v>
                </c:pt>
                <c:pt idx="105" formatCode="0.000">
                  <c:v>0.88603445665597069</c:v>
                </c:pt>
                <c:pt idx="106" formatCode="0.000">
                  <c:v>0.86415147502170064</c:v>
                </c:pt>
                <c:pt idx="107" formatCode="0.000">
                  <c:v>0.84971583968641351</c:v>
                </c:pt>
                <c:pt idx="108" formatCode="0.000">
                  <c:v>0.82676543327497254</c:v>
                </c:pt>
                <c:pt idx="109" formatCode="0.000">
                  <c:v>0.80783650979734034</c:v>
                </c:pt>
                <c:pt idx="110" formatCode="0.000">
                  <c:v>0.78513393792474184</c:v>
                </c:pt>
                <c:pt idx="111" formatCode="0.000">
                  <c:v>0.78278526860147635</c:v>
                </c:pt>
                <c:pt idx="112" formatCode="0.000">
                  <c:v>0.78923233750862321</c:v>
                </c:pt>
                <c:pt idx="113" formatCode="0.000">
                  <c:v>0.78659302835584355</c:v>
                </c:pt>
                <c:pt idx="114" formatCode="0.000">
                  <c:v>0.79426114988537866</c:v>
                </c:pt>
                <c:pt idx="115" formatCode="0.000">
                  <c:v>0.81287452179920916</c:v>
                </c:pt>
                <c:pt idx="116" formatCode="0.000">
                  <c:v>0.83248686201573907</c:v>
                </c:pt>
                <c:pt idx="117" formatCode="0.000">
                  <c:v>0.85343155882145805</c:v>
                </c:pt>
                <c:pt idx="118" formatCode="0.000">
                  <c:v>0.88051846594973882</c:v>
                </c:pt>
                <c:pt idx="119" formatCode="0.000">
                  <c:v>0.90827470156807733</c:v>
                </c:pt>
                <c:pt idx="120" formatCode="0.000">
                  <c:v>0.94581083984600933</c:v>
                </c:pt>
                <c:pt idx="121" formatCode="0.000">
                  <c:v>0.98064704612245457</c:v>
                </c:pt>
                <c:pt idx="122" formatCode="0.000">
                  <c:v>1.0183015551481256</c:v>
                </c:pt>
                <c:pt idx="123" formatCode="0.000">
                  <c:v>1.046381992336459</c:v>
                </c:pt>
                <c:pt idx="124" formatCode="0.000">
                  <c:v>1.0648931999573705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'pr040608 (2)'!$Q$1</c:f>
              <c:strCache>
                <c:ptCount val="1"/>
                <c:pt idx="0">
                  <c:v>ikZAM</c:v>
                </c:pt>
              </c:strCache>
            </c:strRef>
          </c:tx>
          <c:marker>
            <c:symbol val="none"/>
          </c:marker>
          <c:cat>
            <c:strRef>
              <c:f>'pr040608 (2)'!$A$2:$A$145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 (2)'!$Q$2:$Q$145</c:f>
              <c:numCache>
                <c:formatCode>General</c:formatCode>
                <c:ptCount val="144"/>
                <c:pt idx="17" formatCode="0.000">
                  <c:v>0.98900685435717905</c:v>
                </c:pt>
                <c:pt idx="18" formatCode="0.000">
                  <c:v>0.99596867081317664</c:v>
                </c:pt>
                <c:pt idx="19" formatCode="0.000">
                  <c:v>1.0015870129440743</c:v>
                </c:pt>
                <c:pt idx="20" formatCode="0.000">
                  <c:v>1.007935058682913</c:v>
                </c:pt>
                <c:pt idx="21" formatCode="0.000">
                  <c:v>1.0140910756520871</c:v>
                </c:pt>
                <c:pt idx="22" formatCode="0.000">
                  <c:v>1.0194727181711998</c:v>
                </c:pt>
                <c:pt idx="23" formatCode="0.000">
                  <c:v>1.0226582574164915</c:v>
                </c:pt>
                <c:pt idx="24" formatCode="0.000">
                  <c:v>1.0271222084988485</c:v>
                </c:pt>
                <c:pt idx="25" formatCode="0.000">
                  <c:v>1.0308308308308309</c:v>
                </c:pt>
                <c:pt idx="26" formatCode="0.000">
                  <c:v>1.0342996053880349</c:v>
                </c:pt>
                <c:pt idx="27" formatCode="0.000">
                  <c:v>1.0385766047269223</c:v>
                </c:pt>
                <c:pt idx="28" formatCode="0.000">
                  <c:v>1.040630333559794</c:v>
                </c:pt>
                <c:pt idx="29" formatCode="0.000">
                  <c:v>1.0437335626974544</c:v>
                </c:pt>
                <c:pt idx="30" formatCode="0.000">
                  <c:v>1.0462918601001172</c:v>
                </c:pt>
                <c:pt idx="31" formatCode="0.000">
                  <c:v>1.0486077871490582</c:v>
                </c:pt>
                <c:pt idx="32" formatCode="0.000">
                  <c:v>1.0482072566167631</c:v>
                </c:pt>
                <c:pt idx="33" formatCode="0.000">
                  <c:v>1.0440345575192167</c:v>
                </c:pt>
                <c:pt idx="34" formatCode="0.000">
                  <c:v>1.0373177079070985</c:v>
                </c:pt>
                <c:pt idx="35" formatCode="0.000">
                  <c:v>1.0301507537688441</c:v>
                </c:pt>
                <c:pt idx="36" formatCode="0.000">
                  <c:v>1.0190123336420807</c:v>
                </c:pt>
                <c:pt idx="37" formatCode="0.000">
                  <c:v>1.007784683109989</c:v>
                </c:pt>
                <c:pt idx="38" formatCode="0.000">
                  <c:v>0.99420467167855242</c:v>
                </c:pt>
                <c:pt idx="39" formatCode="0.000">
                  <c:v>0.98228431513754866</c:v>
                </c:pt>
                <c:pt idx="40" formatCode="0.000">
                  <c:v>0.97100364643875092</c:v>
                </c:pt>
                <c:pt idx="41" formatCode="0.000">
                  <c:v>0.9598421578104942</c:v>
                </c:pt>
                <c:pt idx="42" formatCode="0.000">
                  <c:v>0.94842967898817332</c:v>
                </c:pt>
                <c:pt idx="43" formatCode="0.000">
                  <c:v>0.93692942139394331</c:v>
                </c:pt>
                <c:pt idx="44" formatCode="0.000">
                  <c:v>0.92729872415310155</c:v>
                </c:pt>
                <c:pt idx="45" formatCode="0.000">
                  <c:v>0.92184378195547867</c:v>
                </c:pt>
                <c:pt idx="46" formatCode="0.000">
                  <c:v>0.91795130725657559</c:v>
                </c:pt>
                <c:pt idx="47" formatCode="0.000">
                  <c:v>0.91493506493506482</c:v>
                </c:pt>
                <c:pt idx="48" formatCode="0.000">
                  <c:v>0.91610454639684891</c:v>
                </c:pt>
                <c:pt idx="49" formatCode="0.000">
                  <c:v>0.9172140230291157</c:v>
                </c:pt>
                <c:pt idx="50" formatCode="0.000">
                  <c:v>0.91996308230379387</c:v>
                </c:pt>
                <c:pt idx="51" formatCode="0.000">
                  <c:v>0.91865428478331712</c:v>
                </c:pt>
                <c:pt idx="52" formatCode="0.000">
                  <c:v>0.91797310593637249</c:v>
                </c:pt>
                <c:pt idx="53" formatCode="0.000">
                  <c:v>0.91285683623095093</c:v>
                </c:pt>
                <c:pt idx="54" formatCode="0.000">
                  <c:v>0.90641804711562468</c:v>
                </c:pt>
                <c:pt idx="55" formatCode="0.000">
                  <c:v>0.90145317093658117</c:v>
                </c:pt>
                <c:pt idx="56" formatCode="0.000">
                  <c:v>0.89652134130843664</c:v>
                </c:pt>
                <c:pt idx="57" formatCode="0.000">
                  <c:v>0.89229824052425899</c:v>
                </c:pt>
                <c:pt idx="58" formatCode="0.000">
                  <c:v>0.88863296491740729</c:v>
                </c:pt>
                <c:pt idx="59" formatCode="0.000">
                  <c:v>0.88448822032578034</c:v>
                </c:pt>
                <c:pt idx="60" formatCode="0.000">
                  <c:v>0.87968249547416788</c:v>
                </c:pt>
                <c:pt idx="61" formatCode="0.000">
                  <c:v>0.87479427110690888</c:v>
                </c:pt>
                <c:pt idx="62" formatCode="0.000">
                  <c:v>0.86848774992959721</c:v>
                </c:pt>
                <c:pt idx="63" formatCode="0.000">
                  <c:v>0.86381612783088291</c:v>
                </c:pt>
                <c:pt idx="64" formatCode="0.000">
                  <c:v>0.85915895530386943</c:v>
                </c:pt>
                <c:pt idx="65" formatCode="0.000">
                  <c:v>0.86369802311490518</c:v>
                </c:pt>
                <c:pt idx="66" formatCode="0.000">
                  <c:v>0.87600102857982509</c:v>
                </c:pt>
                <c:pt idx="67" formatCode="0.000">
                  <c:v>0.887660970200712</c:v>
                </c:pt>
                <c:pt idx="68" formatCode="0.000">
                  <c:v>0.89816669816669803</c:v>
                </c:pt>
                <c:pt idx="69" formatCode="0.000">
                  <c:v>0.90477374440576819</c:v>
                </c:pt>
                <c:pt idx="70" formatCode="0.000">
                  <c:v>0.91059615459011944</c:v>
                </c:pt>
                <c:pt idx="71" formatCode="0.000">
                  <c:v>0.91727336777829971</c:v>
                </c:pt>
                <c:pt idx="72" formatCode="0.000">
                  <c:v>0.92365838214342266</c:v>
                </c:pt>
                <c:pt idx="73" formatCode="0.000">
                  <c:v>0.93028841342593527</c:v>
                </c:pt>
                <c:pt idx="74" formatCode="0.000">
                  <c:v>0.93843223086900129</c:v>
                </c:pt>
                <c:pt idx="75" formatCode="0.000">
                  <c:v>0.94836577153650325</c:v>
                </c:pt>
                <c:pt idx="76" formatCode="0.000">
                  <c:v>0.95880983074811821</c:v>
                </c:pt>
                <c:pt idx="77" formatCode="0.000">
                  <c:v>0.96427449584319314</c:v>
                </c:pt>
                <c:pt idx="78" formatCode="0.000">
                  <c:v>0.96485857463359403</c:v>
                </c:pt>
                <c:pt idx="79" formatCode="0.000">
                  <c:v>0.96508576347336816</c:v>
                </c:pt>
                <c:pt idx="80" formatCode="0.000">
                  <c:v>0.96567905391187248</c:v>
                </c:pt>
                <c:pt idx="81" formatCode="0.000">
                  <c:v>0.968778404887226</c:v>
                </c:pt>
                <c:pt idx="82" formatCode="0.000">
                  <c:v>0.97202396125414225</c:v>
                </c:pt>
                <c:pt idx="83" formatCode="0.000">
                  <c:v>0.97501546864665345</c:v>
                </c:pt>
                <c:pt idx="84" formatCode="0.000">
                  <c:v>0.97654141137152406</c:v>
                </c:pt>
                <c:pt idx="85" formatCode="0.000">
                  <c:v>0.97904475043029249</c:v>
                </c:pt>
                <c:pt idx="86" formatCode="0.000">
                  <c:v>0.98006737787759679</c:v>
                </c:pt>
                <c:pt idx="87" formatCode="0.000">
                  <c:v>0.98116597752906287</c:v>
                </c:pt>
                <c:pt idx="88" formatCode="0.000">
                  <c:v>0.98254288378548349</c:v>
                </c:pt>
                <c:pt idx="89" formatCode="0.000">
                  <c:v>0.98386431255022044</c:v>
                </c:pt>
                <c:pt idx="90" formatCode="0.000">
                  <c:v>0.97839928721994041</c:v>
                </c:pt>
                <c:pt idx="91" formatCode="0.000">
                  <c:v>0.97500435085276715</c:v>
                </c:pt>
                <c:pt idx="92" formatCode="0.000">
                  <c:v>0.97311019589897796</c:v>
                </c:pt>
                <c:pt idx="93" formatCode="0.000">
                  <c:v>0.97228889373772642</c:v>
                </c:pt>
                <c:pt idx="94" formatCode="0.000">
                  <c:v>0.97080355777005611</c:v>
                </c:pt>
                <c:pt idx="95" formatCode="0.000">
                  <c:v>0.96872948487898825</c:v>
                </c:pt>
                <c:pt idx="96" formatCode="0.000">
                  <c:v>0.9686286554197836</c:v>
                </c:pt>
                <c:pt idx="97" formatCode="0.000">
                  <c:v>0.96727904012657684</c:v>
                </c:pt>
                <c:pt idx="98" formatCode="0.000">
                  <c:v>0.9667276292885002</c:v>
                </c:pt>
                <c:pt idx="99" formatCode="0.000">
                  <c:v>0.96116761908964543</c:v>
                </c:pt>
                <c:pt idx="100" formatCode="0.000">
                  <c:v>0.95362849827844975</c:v>
                </c:pt>
                <c:pt idx="101" formatCode="0.000">
                  <c:v>0.94589881688151156</c:v>
                </c:pt>
                <c:pt idx="102" formatCode="0.000">
                  <c:v>0.9507807120804922</c:v>
                </c:pt>
                <c:pt idx="103" formatCode="0.000">
                  <c:v>0.95214083312880693</c:v>
                </c:pt>
                <c:pt idx="104" formatCode="0.000">
                  <c:v>0.95089235730120703</c:v>
                </c:pt>
                <c:pt idx="105" formatCode="0.000">
                  <c:v>0.94719479353680425</c:v>
                </c:pt>
                <c:pt idx="106" formatCode="0.000">
                  <c:v>0.94500596537829507</c:v>
                </c:pt>
                <c:pt idx="107" formatCode="0.000">
                  <c:v>0.94230725790056247</c:v>
                </c:pt>
                <c:pt idx="108" formatCode="0.000">
                  <c:v>0.93708241795574476</c:v>
                </c:pt>
                <c:pt idx="109" formatCode="0.000">
                  <c:v>0.93282140990980744</c:v>
                </c:pt>
                <c:pt idx="110" formatCode="0.000">
                  <c:v>0.92929592232124547</c:v>
                </c:pt>
                <c:pt idx="111" formatCode="0.000">
                  <c:v>0.93765351330257329</c:v>
                </c:pt>
                <c:pt idx="112" formatCode="0.000">
                  <c:v>0.94695304001666392</c:v>
                </c:pt>
                <c:pt idx="113" formatCode="0.000">
                  <c:v>0.95647912631554377</c:v>
                </c:pt>
                <c:pt idx="114" formatCode="0.000">
                  <c:v>0.95355899736024485</c:v>
                </c:pt>
                <c:pt idx="115" formatCode="0.000">
                  <c:v>0.95317992220087178</c:v>
                </c:pt>
                <c:pt idx="116" formatCode="0.000">
                  <c:v>0.95624529012810855</c:v>
                </c:pt>
                <c:pt idx="117" formatCode="0.000">
                  <c:v>0.95953277892292743</c:v>
                </c:pt>
                <c:pt idx="118" formatCode="0.000">
                  <c:v>0.96212482134349686</c:v>
                </c:pt>
                <c:pt idx="119" formatCode="0.000">
                  <c:v>0.96603140357185657</c:v>
                </c:pt>
                <c:pt idx="120" formatCode="0.000">
                  <c:v>0.97322054380664658</c:v>
                </c:pt>
                <c:pt idx="121" formatCode="0.000">
                  <c:v>0.97915245981490506</c:v>
                </c:pt>
                <c:pt idx="122" formatCode="0.000">
                  <c:v>0.98597042015157821</c:v>
                </c:pt>
                <c:pt idx="123" formatCode="0.000">
                  <c:v>0.97740348128381527</c:v>
                </c:pt>
                <c:pt idx="124" formatCode="0.000">
                  <c:v>0.96856898448001949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974656"/>
        <c:axId val="198661248"/>
      </c:lineChart>
      <c:catAx>
        <c:axId val="17797465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k-SK"/>
          </a:p>
        </c:txPr>
        <c:crossAx val="198661248"/>
        <c:crosses val="autoZero"/>
        <c:auto val="1"/>
        <c:lblAlgn val="ctr"/>
        <c:lblOffset val="100"/>
        <c:tickLblSkip val="6"/>
        <c:noMultiLvlLbl val="0"/>
      </c:catAx>
      <c:valAx>
        <c:axId val="198661248"/>
        <c:scaling>
          <c:orientation val="minMax"/>
          <c:max val="1.3"/>
          <c:min val="0.70000000000000007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79746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Medziročná zmena </a:t>
            </a:r>
            <a:r>
              <a:rPr lang="sk-SK"/>
              <a:t>mesačného </a:t>
            </a:r>
            <a:r>
              <a:rPr lang="en-US"/>
              <a:t>objemu tržieb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'pr040608 (2)'!$R$1</c:f>
              <c:strCache>
                <c:ptCount val="1"/>
                <c:pt idx="0">
                  <c:v>dkTRZBYe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'pr040608 (2)'!$A$2:$A$145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 (2)'!$R$2:$R$145</c:f>
              <c:numCache>
                <c:formatCode>General</c:formatCode>
                <c:ptCount val="144"/>
                <c:pt idx="17" formatCode="0">
                  <c:v>123387.02173095243</c:v>
                </c:pt>
                <c:pt idx="18" formatCode="0">
                  <c:v>132038.45792117575</c:v>
                </c:pt>
                <c:pt idx="19" formatCode="0">
                  <c:v>145277.11389940046</c:v>
                </c:pt>
                <c:pt idx="20" formatCode="0">
                  <c:v>166432.37015645392</c:v>
                </c:pt>
                <c:pt idx="21" formatCode="0">
                  <c:v>174613.04189072549</c:v>
                </c:pt>
                <c:pt idx="22" formatCode="0">
                  <c:v>185431.05346433842</c:v>
                </c:pt>
                <c:pt idx="23" formatCode="0">
                  <c:v>196493.39717630367</c:v>
                </c:pt>
                <c:pt idx="24" formatCode="0">
                  <c:v>199385.90143619035</c:v>
                </c:pt>
                <c:pt idx="25" formatCode="0">
                  <c:v>193554.79762774124</c:v>
                </c:pt>
                <c:pt idx="26" formatCode="0">
                  <c:v>198345.11994069349</c:v>
                </c:pt>
                <c:pt idx="27" formatCode="0">
                  <c:v>177236.8745712447</c:v>
                </c:pt>
                <c:pt idx="28" formatCode="0">
                  <c:v>167728.02562570572</c:v>
                </c:pt>
                <c:pt idx="29" formatCode="0">
                  <c:v>167912.95171391265</c:v>
                </c:pt>
                <c:pt idx="30" formatCode="0">
                  <c:v>158030.21753081493</c:v>
                </c:pt>
                <c:pt idx="31" formatCode="0">
                  <c:v>143065.62990993378</c:v>
                </c:pt>
                <c:pt idx="32" formatCode="0">
                  <c:v>117391.10181681393</c:v>
                </c:pt>
                <c:pt idx="33" formatCode="0">
                  <c:v>112577.64057624619</c:v>
                </c:pt>
                <c:pt idx="34" formatCode="0">
                  <c:v>91740.813582951436</c:v>
                </c:pt>
                <c:pt idx="35" formatCode="0">
                  <c:v>78664.865896567935</c:v>
                </c:pt>
                <c:pt idx="36" formatCode="0">
                  <c:v>58974.686870698584</c:v>
                </c:pt>
                <c:pt idx="37" formatCode="0">
                  <c:v>57590.140852862736</c:v>
                </c:pt>
                <c:pt idx="38" formatCode="0">
                  <c:v>58310.374206112232</c:v>
                </c:pt>
                <c:pt idx="39" formatCode="0">
                  <c:v>63938.923189272173</c:v>
                </c:pt>
                <c:pt idx="40" formatCode="0">
                  <c:v>74658.965677487664</c:v>
                </c:pt>
                <c:pt idx="41" formatCode="0">
                  <c:v>90557.6357078047</c:v>
                </c:pt>
                <c:pt idx="42" formatCode="0">
                  <c:v>66955.564407267142</c:v>
                </c:pt>
                <c:pt idx="43" formatCode="0">
                  <c:v>51149.444555090507</c:v>
                </c:pt>
                <c:pt idx="44" formatCode="0">
                  <c:v>45868.341853105696</c:v>
                </c:pt>
                <c:pt idx="45" formatCode="0">
                  <c:v>10718.847507136874</c:v>
                </c:pt>
                <c:pt idx="46" formatCode="0">
                  <c:v>-4106.1735156779177</c:v>
                </c:pt>
                <c:pt idx="47" formatCode="0">
                  <c:v>-11385.182234614389</c:v>
                </c:pt>
                <c:pt idx="48" formatCode="0">
                  <c:v>-23615.935293987393</c:v>
                </c:pt>
                <c:pt idx="49" formatCode="0">
                  <c:v>-46611.902232844383</c:v>
                </c:pt>
                <c:pt idx="50" formatCode="0">
                  <c:v>-88170.685897010379</c:v>
                </c:pt>
                <c:pt idx="51" formatCode="0">
                  <c:v>-116161.00157117867</c:v>
                </c:pt>
                <c:pt idx="52" formatCode="0">
                  <c:v>-150923.6622850697</c:v>
                </c:pt>
                <c:pt idx="53" formatCode="0">
                  <c:v>-203983.4141052023</c:v>
                </c:pt>
                <c:pt idx="54" formatCode="0">
                  <c:v>-192348.84595808736</c:v>
                </c:pt>
                <c:pt idx="55" formatCode="0">
                  <c:v>-181025.45420345664</c:v>
                </c:pt>
                <c:pt idx="56" formatCode="0">
                  <c:v>-169824.82739162189</c:v>
                </c:pt>
                <c:pt idx="57" formatCode="0">
                  <c:v>-154263.04244395741</c:v>
                </c:pt>
                <c:pt idx="58" formatCode="0">
                  <c:v>-130195.45132665057</c:v>
                </c:pt>
                <c:pt idx="59" formatCode="0">
                  <c:v>-128918.42041204777</c:v>
                </c:pt>
                <c:pt idx="60" formatCode="0">
                  <c:v>-124641.9150678264</c:v>
                </c:pt>
                <c:pt idx="61" formatCode="0">
                  <c:v>-108605.51516962121</c:v>
                </c:pt>
                <c:pt idx="62" formatCode="0">
                  <c:v>-76734.440350527875</c:v>
                </c:pt>
                <c:pt idx="63" formatCode="0">
                  <c:v>-56352.674323397689</c:v>
                </c:pt>
                <c:pt idx="64" formatCode="0">
                  <c:v>-31799.721724312985</c:v>
                </c:pt>
                <c:pt idx="65" formatCode="0">
                  <c:v>-2733.9258447855245</c:v>
                </c:pt>
                <c:pt idx="66" formatCode="0">
                  <c:v>8192.7045298635494</c:v>
                </c:pt>
                <c:pt idx="67" formatCode="0">
                  <c:v>17050.086857421091</c:v>
                </c:pt>
                <c:pt idx="68" formatCode="0">
                  <c:v>16687.304985726485</c:v>
                </c:pt>
                <c:pt idx="69" formatCode="0">
                  <c:v>13467.923609727528</c:v>
                </c:pt>
                <c:pt idx="70" formatCode="0">
                  <c:v>14849.534731903579</c:v>
                </c:pt>
                <c:pt idx="71" formatCode="0">
                  <c:v>17034.933833455201</c:v>
                </c:pt>
                <c:pt idx="72" formatCode="0">
                  <c:v>29963.326251963619</c:v>
                </c:pt>
                <c:pt idx="73" formatCode="0">
                  <c:v>32395.079554758966</c:v>
                </c:pt>
                <c:pt idx="74" formatCode="0">
                  <c:v>19914.119033393217</c:v>
                </c:pt>
                <c:pt idx="75" formatCode="0">
                  <c:v>24213.395405961899</c:v>
                </c:pt>
                <c:pt idx="76" formatCode="0">
                  <c:v>18849.933058929862</c:v>
                </c:pt>
                <c:pt idx="77" formatCode="0">
                  <c:v>12555.787912987871</c:v>
                </c:pt>
                <c:pt idx="78" formatCode="0">
                  <c:v>10154.614507955732</c:v>
                </c:pt>
                <c:pt idx="79" formatCode="0">
                  <c:v>20810.291221315041</c:v>
                </c:pt>
                <c:pt idx="80" formatCode="0">
                  <c:v>24442.679634424625</c:v>
                </c:pt>
                <c:pt idx="81" formatCode="0">
                  <c:v>50789.235212109517</c:v>
                </c:pt>
                <c:pt idx="82" formatCode="0">
                  <c:v>51075.162096970715</c:v>
                </c:pt>
                <c:pt idx="83" formatCode="0">
                  <c:v>70731.369913032046</c:v>
                </c:pt>
                <c:pt idx="84" formatCode="0">
                  <c:v>82301.019053309923</c:v>
                </c:pt>
                <c:pt idx="85" formatCode="0">
                  <c:v>89136.811502799159</c:v>
                </c:pt>
                <c:pt idx="86" formatCode="0">
                  <c:v>108241.27553165588</c:v>
                </c:pt>
                <c:pt idx="87" formatCode="0">
                  <c:v>128410.01958441199</c:v>
                </c:pt>
                <c:pt idx="88" formatCode="0">
                  <c:v>155298.77293146565</c:v>
                </c:pt>
                <c:pt idx="89" formatCode="0">
                  <c:v>175923.67888202891</c:v>
                </c:pt>
                <c:pt idx="90" formatCode="0">
                  <c:v>189523.19978313311</c:v>
                </c:pt>
                <c:pt idx="91" formatCode="0">
                  <c:v>182850.73801146285</c:v>
                </c:pt>
                <c:pt idx="92" formatCode="0">
                  <c:v>183524.80138971866</c:v>
                </c:pt>
                <c:pt idx="93" formatCode="0">
                  <c:v>174962.54342871066</c:v>
                </c:pt>
                <c:pt idx="94" formatCode="0">
                  <c:v>169456.3444643605</c:v>
                </c:pt>
                <c:pt idx="95" formatCode="0">
                  <c:v>141742.20496138441</c:v>
                </c:pt>
                <c:pt idx="96" formatCode="0">
                  <c:v>121843.47130938899</c:v>
                </c:pt>
                <c:pt idx="97" formatCode="0">
                  <c:v>108526.92303436715</c:v>
                </c:pt>
                <c:pt idx="98" formatCode="0">
                  <c:v>100168.4010489278</c:v>
                </c:pt>
                <c:pt idx="99" formatCode="0">
                  <c:v>51116.488525968743</c:v>
                </c:pt>
                <c:pt idx="100" formatCode="0">
                  <c:v>-6646.1721879215911</c:v>
                </c:pt>
                <c:pt idx="101" formatCode="0">
                  <c:v>-33271.855429418851</c:v>
                </c:pt>
                <c:pt idx="102" formatCode="0">
                  <c:v>-80687.551173958462</c:v>
                </c:pt>
                <c:pt idx="103" formatCode="0">
                  <c:v>-126671.24189515132</c:v>
                </c:pt>
                <c:pt idx="104" formatCode="0">
                  <c:v>-161940.64650689322</c:v>
                </c:pt>
                <c:pt idx="105" formatCode="0">
                  <c:v>-208768.9730907965</c:v>
                </c:pt>
                <c:pt idx="106" formatCode="0">
                  <c:v>-249216.15879970766</c:v>
                </c:pt>
                <c:pt idx="107" formatCode="0">
                  <c:v>-274342.19610967254</c:v>
                </c:pt>
                <c:pt idx="108" formatCode="0">
                  <c:v>-315704.91712584905</c:v>
                </c:pt>
                <c:pt idx="109" formatCode="0">
                  <c:v>-349504.8905707146</c:v>
                </c:pt>
                <c:pt idx="110" formatCode="0">
                  <c:v>-391702.27544313879</c:v>
                </c:pt>
                <c:pt idx="111" formatCode="0">
                  <c:v>-390550.19197149761</c:v>
                </c:pt>
                <c:pt idx="112" formatCode="0">
                  <c:v>-372324.72780986526</c:v>
                </c:pt>
                <c:pt idx="113" formatCode="0">
                  <c:v>-374523.93004934816</c:v>
                </c:pt>
                <c:pt idx="114" formatCode="0">
                  <c:v>-354890.61220651027</c:v>
                </c:pt>
                <c:pt idx="115" formatCode="0">
                  <c:v>-315957.59753479809</c:v>
                </c:pt>
                <c:pt idx="116" formatCode="0">
                  <c:v>-278148.35468808771</c:v>
                </c:pt>
                <c:pt idx="117" formatCode="0">
                  <c:v>-237893.98968775594</c:v>
                </c:pt>
                <c:pt idx="118" formatCode="0">
                  <c:v>-189413.93923299899</c:v>
                </c:pt>
                <c:pt idx="119" formatCode="0">
                  <c:v>-142279.47343380051</c:v>
                </c:pt>
                <c:pt idx="120" formatCode="0">
                  <c:v>-81647.242691805353</c:v>
                </c:pt>
                <c:pt idx="121" formatCode="0">
                  <c:v>-28434.992476044688</c:v>
                </c:pt>
                <c:pt idx="122" formatCode="0">
                  <c:v>26195.097258182243</c:v>
                </c:pt>
                <c:pt idx="123" formatCode="0">
                  <c:v>65279.921551704872</c:v>
                </c:pt>
                <c:pt idx="124" formatCode="0">
                  <c:v>90473.619132974884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482624"/>
        <c:axId val="202130560"/>
      </c:lineChart>
      <c:catAx>
        <c:axId val="203482624"/>
        <c:scaling>
          <c:orientation val="minMax"/>
        </c:scaling>
        <c:delete val="0"/>
        <c:axPos val="b"/>
        <c:majorTickMark val="none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sk-SK"/>
          </a:p>
        </c:txPr>
        <c:crossAx val="202130560"/>
        <c:crosses val="autoZero"/>
        <c:auto val="1"/>
        <c:lblAlgn val="ctr"/>
        <c:lblOffset val="100"/>
        <c:tickLblSkip val="6"/>
        <c:noMultiLvlLbl val="0"/>
      </c:catAx>
      <c:valAx>
        <c:axId val="202130560"/>
        <c:scaling>
          <c:orientation val="minMax"/>
          <c:min val="-4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zmena objemu tržieb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2034826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Medziročná zmena </a:t>
            </a:r>
            <a:r>
              <a:rPr lang="sk-SK"/>
              <a:t>mesačného </a:t>
            </a:r>
            <a:r>
              <a:rPr lang="en-US"/>
              <a:t>objemu tržieb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'pr040608 (2)'!$R$1</c:f>
              <c:strCache>
                <c:ptCount val="1"/>
                <c:pt idx="0">
                  <c:v>dkTRZBYe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'pr040608 (2)'!$A$2:$A$145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 (2)'!$R$2:$R$145</c:f>
              <c:numCache>
                <c:formatCode>General</c:formatCode>
                <c:ptCount val="144"/>
                <c:pt idx="17" formatCode="0">
                  <c:v>123387.02173095243</c:v>
                </c:pt>
                <c:pt idx="18" formatCode="0">
                  <c:v>132038.45792117575</c:v>
                </c:pt>
                <c:pt idx="19" formatCode="0">
                  <c:v>145277.11389940046</c:v>
                </c:pt>
                <c:pt idx="20" formatCode="0">
                  <c:v>166432.37015645392</c:v>
                </c:pt>
                <c:pt idx="21" formatCode="0">
                  <c:v>174613.04189072549</c:v>
                </c:pt>
                <c:pt idx="22" formatCode="0">
                  <c:v>185431.05346433842</c:v>
                </c:pt>
                <c:pt idx="23" formatCode="0">
                  <c:v>196493.39717630367</c:v>
                </c:pt>
                <c:pt idx="24" formatCode="0">
                  <c:v>199385.90143619035</c:v>
                </c:pt>
                <c:pt idx="25" formatCode="0">
                  <c:v>193554.79762774124</c:v>
                </c:pt>
                <c:pt idx="26" formatCode="0">
                  <c:v>198345.11994069349</c:v>
                </c:pt>
                <c:pt idx="27" formatCode="0">
                  <c:v>177236.8745712447</c:v>
                </c:pt>
                <c:pt idx="28" formatCode="0">
                  <c:v>167728.02562570572</c:v>
                </c:pt>
                <c:pt idx="29" formatCode="0">
                  <c:v>167912.95171391265</c:v>
                </c:pt>
                <c:pt idx="30" formatCode="0">
                  <c:v>158030.21753081493</c:v>
                </c:pt>
                <c:pt idx="31" formatCode="0">
                  <c:v>143065.62990993378</c:v>
                </c:pt>
                <c:pt idx="32" formatCode="0">
                  <c:v>117391.10181681393</c:v>
                </c:pt>
                <c:pt idx="33" formatCode="0">
                  <c:v>112577.64057624619</c:v>
                </c:pt>
                <c:pt idx="34" formatCode="0">
                  <c:v>91740.813582951436</c:v>
                </c:pt>
                <c:pt idx="35" formatCode="0">
                  <c:v>78664.865896567935</c:v>
                </c:pt>
                <c:pt idx="36" formatCode="0">
                  <c:v>58974.686870698584</c:v>
                </c:pt>
                <c:pt idx="37" formatCode="0">
                  <c:v>57590.140852862736</c:v>
                </c:pt>
                <c:pt idx="38" formatCode="0">
                  <c:v>58310.374206112232</c:v>
                </c:pt>
                <c:pt idx="39" formatCode="0">
                  <c:v>63938.923189272173</c:v>
                </c:pt>
                <c:pt idx="40" formatCode="0">
                  <c:v>74658.965677487664</c:v>
                </c:pt>
                <c:pt idx="41" formatCode="0">
                  <c:v>90557.6357078047</c:v>
                </c:pt>
                <c:pt idx="42" formatCode="0">
                  <c:v>66955.564407267142</c:v>
                </c:pt>
                <c:pt idx="43" formatCode="0">
                  <c:v>51149.444555090507</c:v>
                </c:pt>
                <c:pt idx="44" formatCode="0">
                  <c:v>45868.341853105696</c:v>
                </c:pt>
                <c:pt idx="45" formatCode="0">
                  <c:v>10718.847507136874</c:v>
                </c:pt>
                <c:pt idx="46" formatCode="0">
                  <c:v>-4106.1735156779177</c:v>
                </c:pt>
                <c:pt idx="47" formatCode="0">
                  <c:v>-11385.182234614389</c:v>
                </c:pt>
                <c:pt idx="48" formatCode="0">
                  <c:v>-23615.935293987393</c:v>
                </c:pt>
                <c:pt idx="49" formatCode="0">
                  <c:v>-46611.902232844383</c:v>
                </c:pt>
                <c:pt idx="50" formatCode="0">
                  <c:v>-88170.685897010379</c:v>
                </c:pt>
                <c:pt idx="51" formatCode="0">
                  <c:v>-116161.00157117867</c:v>
                </c:pt>
                <c:pt idx="52" formatCode="0">
                  <c:v>-150923.6622850697</c:v>
                </c:pt>
                <c:pt idx="53" formatCode="0">
                  <c:v>-203983.4141052023</c:v>
                </c:pt>
                <c:pt idx="54" formatCode="0">
                  <c:v>-192348.84595808736</c:v>
                </c:pt>
                <c:pt idx="55" formatCode="0">
                  <c:v>-181025.45420345664</c:v>
                </c:pt>
                <c:pt idx="56" formatCode="0">
                  <c:v>-169824.82739162189</c:v>
                </c:pt>
                <c:pt idx="57" formatCode="0">
                  <c:v>-154263.04244395741</c:v>
                </c:pt>
                <c:pt idx="58" formatCode="0">
                  <c:v>-130195.45132665057</c:v>
                </c:pt>
                <c:pt idx="59" formatCode="0">
                  <c:v>-128918.42041204777</c:v>
                </c:pt>
                <c:pt idx="60" formatCode="0">
                  <c:v>-124641.9150678264</c:v>
                </c:pt>
                <c:pt idx="61" formatCode="0">
                  <c:v>-108605.51516962121</c:v>
                </c:pt>
                <c:pt idx="62" formatCode="0">
                  <c:v>-76734.440350527875</c:v>
                </c:pt>
                <c:pt idx="63" formatCode="0">
                  <c:v>-56352.674323397689</c:v>
                </c:pt>
                <c:pt idx="64" formatCode="0">
                  <c:v>-31799.721724312985</c:v>
                </c:pt>
                <c:pt idx="65" formatCode="0">
                  <c:v>-2733.9258447855245</c:v>
                </c:pt>
                <c:pt idx="66" formatCode="0">
                  <c:v>8192.7045298635494</c:v>
                </c:pt>
                <c:pt idx="67" formatCode="0">
                  <c:v>17050.086857421091</c:v>
                </c:pt>
                <c:pt idx="68" formatCode="0">
                  <c:v>16687.304985726485</c:v>
                </c:pt>
                <c:pt idx="69" formatCode="0">
                  <c:v>13467.923609727528</c:v>
                </c:pt>
                <c:pt idx="70" formatCode="0">
                  <c:v>14849.534731903579</c:v>
                </c:pt>
                <c:pt idx="71" formatCode="0">
                  <c:v>17034.933833455201</c:v>
                </c:pt>
                <c:pt idx="72" formatCode="0">
                  <c:v>29963.326251963619</c:v>
                </c:pt>
                <c:pt idx="73" formatCode="0">
                  <c:v>32395.079554758966</c:v>
                </c:pt>
                <c:pt idx="74" formatCode="0">
                  <c:v>19914.119033393217</c:v>
                </c:pt>
                <c:pt idx="75" formatCode="0">
                  <c:v>24213.395405961899</c:v>
                </c:pt>
                <c:pt idx="76" formatCode="0">
                  <c:v>18849.933058929862</c:v>
                </c:pt>
                <c:pt idx="77" formatCode="0">
                  <c:v>12555.787912987871</c:v>
                </c:pt>
                <c:pt idx="78" formatCode="0">
                  <c:v>10154.614507955732</c:v>
                </c:pt>
                <c:pt idx="79" formatCode="0">
                  <c:v>20810.291221315041</c:v>
                </c:pt>
                <c:pt idx="80" formatCode="0">
                  <c:v>24442.679634424625</c:v>
                </c:pt>
                <c:pt idx="81" formatCode="0">
                  <c:v>50789.235212109517</c:v>
                </c:pt>
                <c:pt idx="82" formatCode="0">
                  <c:v>51075.162096970715</c:v>
                </c:pt>
                <c:pt idx="83" formatCode="0">
                  <c:v>70731.369913032046</c:v>
                </c:pt>
                <c:pt idx="84" formatCode="0">
                  <c:v>82301.019053309923</c:v>
                </c:pt>
                <c:pt idx="85" formatCode="0">
                  <c:v>89136.811502799159</c:v>
                </c:pt>
                <c:pt idx="86" formatCode="0">
                  <c:v>108241.27553165588</c:v>
                </c:pt>
                <c:pt idx="87" formatCode="0">
                  <c:v>128410.01958441199</c:v>
                </c:pt>
                <c:pt idx="88" formatCode="0">
                  <c:v>155298.77293146565</c:v>
                </c:pt>
                <c:pt idx="89" formatCode="0">
                  <c:v>175923.67888202891</c:v>
                </c:pt>
                <c:pt idx="90" formatCode="0">
                  <c:v>189523.19978313311</c:v>
                </c:pt>
                <c:pt idx="91" formatCode="0">
                  <c:v>182850.73801146285</c:v>
                </c:pt>
                <c:pt idx="92" formatCode="0">
                  <c:v>183524.80138971866</c:v>
                </c:pt>
                <c:pt idx="93" formatCode="0">
                  <c:v>174962.54342871066</c:v>
                </c:pt>
                <c:pt idx="94" formatCode="0">
                  <c:v>169456.3444643605</c:v>
                </c:pt>
                <c:pt idx="95" formatCode="0">
                  <c:v>141742.20496138441</c:v>
                </c:pt>
                <c:pt idx="96" formatCode="0">
                  <c:v>121843.47130938899</c:v>
                </c:pt>
                <c:pt idx="97" formatCode="0">
                  <c:v>108526.92303436715</c:v>
                </c:pt>
                <c:pt idx="98" formatCode="0">
                  <c:v>100168.4010489278</c:v>
                </c:pt>
                <c:pt idx="99" formatCode="0">
                  <c:v>51116.488525968743</c:v>
                </c:pt>
                <c:pt idx="100" formatCode="0">
                  <c:v>-6646.1721879215911</c:v>
                </c:pt>
                <c:pt idx="101" formatCode="0">
                  <c:v>-33271.855429418851</c:v>
                </c:pt>
                <c:pt idx="102" formatCode="0">
                  <c:v>-80687.551173958462</c:v>
                </c:pt>
                <c:pt idx="103" formatCode="0">
                  <c:v>-126671.24189515132</c:v>
                </c:pt>
                <c:pt idx="104" formatCode="0">
                  <c:v>-161940.64650689322</c:v>
                </c:pt>
                <c:pt idx="105" formatCode="0">
                  <c:v>-208768.9730907965</c:v>
                </c:pt>
                <c:pt idx="106" formatCode="0">
                  <c:v>-249216.15879970766</c:v>
                </c:pt>
                <c:pt idx="107" formatCode="0">
                  <c:v>-274342.19610967254</c:v>
                </c:pt>
                <c:pt idx="108" formatCode="0">
                  <c:v>-315704.91712584905</c:v>
                </c:pt>
                <c:pt idx="109" formatCode="0">
                  <c:v>-349504.8905707146</c:v>
                </c:pt>
                <c:pt idx="110" formatCode="0">
                  <c:v>-391702.27544313879</c:v>
                </c:pt>
                <c:pt idx="111" formatCode="0">
                  <c:v>-390550.19197149761</c:v>
                </c:pt>
                <c:pt idx="112" formatCode="0">
                  <c:v>-372324.72780986526</c:v>
                </c:pt>
                <c:pt idx="113" formatCode="0">
                  <c:v>-374523.93004934816</c:v>
                </c:pt>
                <c:pt idx="114" formatCode="0">
                  <c:v>-354890.61220651027</c:v>
                </c:pt>
                <c:pt idx="115" formatCode="0">
                  <c:v>-315957.59753479809</c:v>
                </c:pt>
                <c:pt idx="116" formatCode="0">
                  <c:v>-278148.35468808771</c:v>
                </c:pt>
                <c:pt idx="117" formatCode="0">
                  <c:v>-237893.98968775594</c:v>
                </c:pt>
                <c:pt idx="118" formatCode="0">
                  <c:v>-189413.93923299899</c:v>
                </c:pt>
                <c:pt idx="119" formatCode="0">
                  <c:v>-142279.47343380051</c:v>
                </c:pt>
                <c:pt idx="120" formatCode="0">
                  <c:v>-81647.242691805353</c:v>
                </c:pt>
                <c:pt idx="121" formatCode="0">
                  <c:v>-28434.992476044688</c:v>
                </c:pt>
                <c:pt idx="122" formatCode="0">
                  <c:v>26195.097258182243</c:v>
                </c:pt>
                <c:pt idx="123" formatCode="0">
                  <c:v>65279.921551704872</c:v>
                </c:pt>
                <c:pt idx="124" formatCode="0">
                  <c:v>90473.619132974884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'pr040608 (2)'!$S$1</c:f>
              <c:strCache>
                <c:ptCount val="1"/>
                <c:pt idx="0">
                  <c:v>dkTrzbyHod</c:v>
                </c:pt>
              </c:strCache>
            </c:strRef>
          </c:tx>
          <c:marker>
            <c:symbol val="none"/>
          </c:marker>
          <c:cat>
            <c:strRef>
              <c:f>'pr040608 (2)'!$A$2:$A$145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 (2)'!$S$2:$S$145</c:f>
              <c:numCache>
                <c:formatCode>General</c:formatCode>
                <c:ptCount val="144"/>
                <c:pt idx="17" formatCode="0">
                  <c:v>129921.32736201953</c:v>
                </c:pt>
                <c:pt idx="18" formatCode="0">
                  <c:v>133594.97180590787</c:v>
                </c:pt>
                <c:pt idx="19" formatCode="0">
                  <c:v>125076.82463297331</c:v>
                </c:pt>
                <c:pt idx="20" formatCode="0">
                  <c:v>134921.86799207178</c:v>
                </c:pt>
                <c:pt idx="21" formatCode="0">
                  <c:v>127352.68828028024</c:v>
                </c:pt>
                <c:pt idx="22" formatCode="0">
                  <c:v>128175.67235966245</c:v>
                </c:pt>
                <c:pt idx="23" formatCode="0">
                  <c:v>136107.53163391395</c:v>
                </c:pt>
                <c:pt idx="24" formatCode="0">
                  <c:v>130557.82901318993</c:v>
                </c:pt>
                <c:pt idx="25" formatCode="0">
                  <c:v>125597.19552876522</c:v>
                </c:pt>
                <c:pt idx="26" formatCode="0">
                  <c:v>126843.21692890204</c:v>
                </c:pt>
                <c:pt idx="27" formatCode="0">
                  <c:v>111555.525386775</c:v>
                </c:pt>
                <c:pt idx="28" formatCode="0">
                  <c:v>106884.23094476457</c:v>
                </c:pt>
                <c:pt idx="29" formatCode="0">
                  <c:v>99575.514359482389</c:v>
                </c:pt>
                <c:pt idx="30" formatCode="0">
                  <c:v>91057.059643692977</c:v>
                </c:pt>
                <c:pt idx="31" formatCode="0">
                  <c:v>81601.529119467494</c:v>
                </c:pt>
                <c:pt idx="32" formatCode="0">
                  <c:v>54935.326539731017</c:v>
                </c:pt>
                <c:pt idx="33" formatCode="0">
                  <c:v>68742.212495961896</c:v>
                </c:pt>
                <c:pt idx="34" formatCode="0">
                  <c:v>61586.245347055723</c:v>
                </c:pt>
                <c:pt idx="35" formatCode="0">
                  <c:v>43144.772621261669</c:v>
                </c:pt>
                <c:pt idx="36" formatCode="0">
                  <c:v>39059.389131590113</c:v>
                </c:pt>
                <c:pt idx="37" formatCode="0">
                  <c:v>49119.606088768545</c:v>
                </c:pt>
                <c:pt idx="38" formatCode="0">
                  <c:v>69823.888581196763</c:v>
                </c:pt>
                <c:pt idx="39" formatCode="0">
                  <c:v>85182.713072346713</c:v>
                </c:pt>
                <c:pt idx="40" formatCode="0">
                  <c:v>103331.664803705</c:v>
                </c:pt>
                <c:pt idx="41" formatCode="0">
                  <c:v>128944.55241796425</c:v>
                </c:pt>
                <c:pt idx="42" formatCode="0">
                  <c:v>127870.90448891821</c:v>
                </c:pt>
                <c:pt idx="43" formatCode="0">
                  <c:v>125209.29073223309</c:v>
                </c:pt>
                <c:pt idx="44" formatCode="0">
                  <c:v>120076.99096551634</c:v>
                </c:pt>
                <c:pt idx="45" formatCode="0">
                  <c:v>91296.973217891355</c:v>
                </c:pt>
                <c:pt idx="46" formatCode="0">
                  <c:v>80142.656110128009</c:v>
                </c:pt>
                <c:pt idx="47" formatCode="0">
                  <c:v>83223.918570971611</c:v>
                </c:pt>
                <c:pt idx="48" formatCode="0">
                  <c:v>81135.973023251325</c:v>
                </c:pt>
                <c:pt idx="49" formatCode="0">
                  <c:v>50663.692192486829</c:v>
                </c:pt>
                <c:pt idx="50" formatCode="0">
                  <c:v>6060.4937803753846</c:v>
                </c:pt>
                <c:pt idx="51" formatCode="0">
                  <c:v>-8123.77067163026</c:v>
                </c:pt>
                <c:pt idx="52" formatCode="0">
                  <c:v>-42685.237638969869</c:v>
                </c:pt>
                <c:pt idx="53" formatCode="0">
                  <c:v>-78422.738997218228</c:v>
                </c:pt>
                <c:pt idx="54" formatCode="0">
                  <c:v>-56198.659356290351</c:v>
                </c:pt>
                <c:pt idx="55" formatCode="0">
                  <c:v>-32943.552529361616</c:v>
                </c:pt>
                <c:pt idx="56" formatCode="0">
                  <c:v>7177.5805663638821</c:v>
                </c:pt>
                <c:pt idx="57" formatCode="0">
                  <c:v>31299.844917890998</c:v>
                </c:pt>
                <c:pt idx="58" formatCode="0">
                  <c:v>60534.758586883589</c:v>
                </c:pt>
                <c:pt idx="59" formatCode="0">
                  <c:v>74855.385627499243</c:v>
                </c:pt>
                <c:pt idx="60" formatCode="0">
                  <c:v>78750.625611501106</c:v>
                </c:pt>
                <c:pt idx="61" formatCode="0">
                  <c:v>105097.74502236216</c:v>
                </c:pt>
                <c:pt idx="62" formatCode="0">
                  <c:v>149562.40550560411</c:v>
                </c:pt>
                <c:pt idx="63" formatCode="0">
                  <c:v>163940.17494888997</c:v>
                </c:pt>
                <c:pt idx="64" formatCode="0">
                  <c:v>194663.03818535688</c:v>
                </c:pt>
                <c:pt idx="65" formatCode="0">
                  <c:v>219660.6512806481</c:v>
                </c:pt>
                <c:pt idx="66" formatCode="0">
                  <c:v>200659.80021466277</c:v>
                </c:pt>
                <c:pt idx="67" formatCode="0">
                  <c:v>191188.89031006867</c:v>
                </c:pt>
                <c:pt idx="68" formatCode="0">
                  <c:v>163584.13111763226</c:v>
                </c:pt>
                <c:pt idx="69" formatCode="0">
                  <c:v>159597.03611456431</c:v>
                </c:pt>
                <c:pt idx="70" formatCode="0">
                  <c:v>153293.61592975247</c:v>
                </c:pt>
                <c:pt idx="71" formatCode="0">
                  <c:v>145670.20359658185</c:v>
                </c:pt>
                <c:pt idx="72" formatCode="0">
                  <c:v>154674.61981694997</c:v>
                </c:pt>
                <c:pt idx="73" formatCode="0">
                  <c:v>149559.10142814714</c:v>
                </c:pt>
                <c:pt idx="74" formatCode="0">
                  <c:v>126666.53857839758</c:v>
                </c:pt>
                <c:pt idx="75" formatCode="0">
                  <c:v>117114.22409774267</c:v>
                </c:pt>
                <c:pt idx="76" formatCode="0">
                  <c:v>102091.55678403085</c:v>
                </c:pt>
                <c:pt idx="77" formatCode="0">
                  <c:v>90601.036270832119</c:v>
                </c:pt>
                <c:pt idx="78" formatCode="0">
                  <c:v>92143.923967985815</c:v>
                </c:pt>
                <c:pt idx="79" formatCode="0">
                  <c:v>105523.69476620021</c:v>
                </c:pt>
                <c:pt idx="80" formatCode="0">
                  <c:v>117049.13905413009</c:v>
                </c:pt>
                <c:pt idx="81" formatCode="0">
                  <c:v>122377.11687458011</c:v>
                </c:pt>
                <c:pt idx="82" formatCode="0">
                  <c:v>115389.11456040833</c:v>
                </c:pt>
                <c:pt idx="83" formatCode="0">
                  <c:v>127359.39648793203</c:v>
                </c:pt>
                <c:pt idx="84" formatCode="0">
                  <c:v>127303.81247731498</c:v>
                </c:pt>
                <c:pt idx="85" formatCode="0">
                  <c:v>130683.78709089984</c:v>
                </c:pt>
                <c:pt idx="86" formatCode="0">
                  <c:v>144841.39219160751</c:v>
                </c:pt>
                <c:pt idx="87" formatCode="0">
                  <c:v>167332.74375489217</c:v>
                </c:pt>
                <c:pt idx="88" formatCode="0">
                  <c:v>189521.80911155746</c:v>
                </c:pt>
                <c:pt idx="89" formatCode="0">
                  <c:v>201233.06483423917</c:v>
                </c:pt>
                <c:pt idx="90" formatCode="0">
                  <c:v>230449.77548384474</c:v>
                </c:pt>
                <c:pt idx="91" formatCode="0">
                  <c:v>219771.4081398953</c:v>
                </c:pt>
                <c:pt idx="92" formatCode="0">
                  <c:v>228497.75355411024</c:v>
                </c:pt>
                <c:pt idx="93" formatCode="0">
                  <c:v>226859.71896012058</c:v>
                </c:pt>
                <c:pt idx="94" formatCode="0">
                  <c:v>234770.4466602726</c:v>
                </c:pt>
                <c:pt idx="95" formatCode="0">
                  <c:v>216038.43701227044</c:v>
                </c:pt>
                <c:pt idx="96" formatCode="0">
                  <c:v>197207.47594479687</c:v>
                </c:pt>
                <c:pt idx="97" formatCode="0">
                  <c:v>195576.83832392376</c:v>
                </c:pt>
                <c:pt idx="98" formatCode="0">
                  <c:v>182863.65766625383</c:v>
                </c:pt>
                <c:pt idx="99" formatCode="0">
                  <c:v>146391.47868446633</c:v>
                </c:pt>
                <c:pt idx="100" formatCode="0">
                  <c:v>111970.06260218105</c:v>
                </c:pt>
                <c:pt idx="101" formatCode="0">
                  <c:v>95477.392115104842</c:v>
                </c:pt>
                <c:pt idx="102" formatCode="0">
                  <c:v>42155.760285736535</c:v>
                </c:pt>
                <c:pt idx="103" formatCode="0">
                  <c:v>7886.6202795942972</c:v>
                </c:pt>
                <c:pt idx="104" formatCode="0">
                  <c:v>-41130.641748985261</c:v>
                </c:pt>
                <c:pt idx="105" formatCode="0">
                  <c:v>-79165.488496717429</c:v>
                </c:pt>
                <c:pt idx="106" formatCode="0">
                  <c:v>-120628.58486798029</c:v>
                </c:pt>
                <c:pt idx="107" formatCode="0">
                  <c:v>-152452.36983784096</c:v>
                </c:pt>
                <c:pt idx="108" formatCode="0">
                  <c:v>-178344.69741625941</c:v>
                </c:pt>
                <c:pt idx="109" formatCode="0">
                  <c:v>-215231.62788030595</c:v>
                </c:pt>
                <c:pt idx="110" formatCode="0">
                  <c:v>-247696.96306072755</c:v>
                </c:pt>
                <c:pt idx="111" formatCode="0">
                  <c:v>-263627.90708530007</c:v>
                </c:pt>
                <c:pt idx="112" formatCode="0">
                  <c:v>-275405.15025930834</c:v>
                </c:pt>
                <c:pt idx="113" formatCode="0">
                  <c:v>-294214.98064340319</c:v>
                </c:pt>
                <c:pt idx="114" formatCode="0">
                  <c:v>-277585.67660702608</c:v>
                </c:pt>
                <c:pt idx="115" formatCode="0">
                  <c:v>-249625.6477676208</c:v>
                </c:pt>
                <c:pt idx="116" formatCode="0">
                  <c:v>-218877.61698078411</c:v>
                </c:pt>
                <c:pt idx="117" formatCode="0">
                  <c:v>-186304.27238304014</c:v>
                </c:pt>
                <c:pt idx="118" formatCode="0">
                  <c:v>-148736.79422747061</c:v>
                </c:pt>
                <c:pt idx="119" formatCode="0">
                  <c:v>-103574.64652003306</c:v>
                </c:pt>
                <c:pt idx="120" formatCode="0">
                  <c:v>-54487.993290744569</c:v>
                </c:pt>
                <c:pt idx="121" formatCode="0">
                  <c:v>-16344.875575264596</c:v>
                </c:pt>
                <c:pt idx="122" formatCode="0">
                  <c:v>25449.008027254989</c:v>
                </c:pt>
                <c:pt idx="123" formatCode="0">
                  <c:v>78391.329944397221</c:v>
                </c:pt>
                <c:pt idx="124" formatCode="0">
                  <c:v>119104.78636507763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493376"/>
        <c:axId val="203494912"/>
      </c:lineChart>
      <c:catAx>
        <c:axId val="203493376"/>
        <c:scaling>
          <c:orientation val="minMax"/>
        </c:scaling>
        <c:delete val="0"/>
        <c:axPos val="b"/>
        <c:majorTickMark val="none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sk-SK"/>
          </a:p>
        </c:txPr>
        <c:crossAx val="203494912"/>
        <c:crosses val="autoZero"/>
        <c:auto val="1"/>
        <c:lblAlgn val="ctr"/>
        <c:lblOffset val="100"/>
        <c:tickLblSkip val="6"/>
        <c:noMultiLvlLbl val="0"/>
      </c:catAx>
      <c:valAx>
        <c:axId val="203494912"/>
        <c:scaling>
          <c:orientation val="minMax"/>
          <c:min val="-4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zmena objemu tržieb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2034933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prínos činiteľov zmeny tržieb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'pr040608 (2)'!$S$1</c:f>
              <c:strCache>
                <c:ptCount val="1"/>
                <c:pt idx="0">
                  <c:v>dkTrzbyHod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'pr040608 (2)'!$A$2:$A$145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 (2)'!$S$2:$S$145</c:f>
              <c:numCache>
                <c:formatCode>General</c:formatCode>
                <c:ptCount val="144"/>
                <c:pt idx="17" formatCode="0">
                  <c:v>129921.32736201953</c:v>
                </c:pt>
                <c:pt idx="18" formatCode="0">
                  <c:v>133594.97180590787</c:v>
                </c:pt>
                <c:pt idx="19" formatCode="0">
                  <c:v>125076.82463297331</c:v>
                </c:pt>
                <c:pt idx="20" formatCode="0">
                  <c:v>134921.86799207178</c:v>
                </c:pt>
                <c:pt idx="21" formatCode="0">
                  <c:v>127352.68828028024</c:v>
                </c:pt>
                <c:pt idx="22" formatCode="0">
                  <c:v>128175.67235966245</c:v>
                </c:pt>
                <c:pt idx="23" formatCode="0">
                  <c:v>136107.53163391395</c:v>
                </c:pt>
                <c:pt idx="24" formatCode="0">
                  <c:v>130557.82901318993</c:v>
                </c:pt>
                <c:pt idx="25" formatCode="0">
                  <c:v>125597.19552876522</c:v>
                </c:pt>
                <c:pt idx="26" formatCode="0">
                  <c:v>126843.21692890204</c:v>
                </c:pt>
                <c:pt idx="27" formatCode="0">
                  <c:v>111555.525386775</c:v>
                </c:pt>
                <c:pt idx="28" formatCode="0">
                  <c:v>106884.23094476457</c:v>
                </c:pt>
                <c:pt idx="29" formatCode="0">
                  <c:v>99575.514359482389</c:v>
                </c:pt>
                <c:pt idx="30" formatCode="0">
                  <c:v>91057.059643692977</c:v>
                </c:pt>
                <c:pt idx="31" formatCode="0">
                  <c:v>81601.529119467494</c:v>
                </c:pt>
                <c:pt idx="32" formatCode="0">
                  <c:v>54935.326539731017</c:v>
                </c:pt>
                <c:pt idx="33" formatCode="0">
                  <c:v>68742.212495961896</c:v>
                </c:pt>
                <c:pt idx="34" formatCode="0">
                  <c:v>61586.245347055723</c:v>
                </c:pt>
                <c:pt idx="35" formatCode="0">
                  <c:v>43144.772621261669</c:v>
                </c:pt>
                <c:pt idx="36" formatCode="0">
                  <c:v>39059.389131590113</c:v>
                </c:pt>
                <c:pt idx="37" formatCode="0">
                  <c:v>49119.606088768545</c:v>
                </c:pt>
                <c:pt idx="38" formatCode="0">
                  <c:v>69823.888581196763</c:v>
                </c:pt>
                <c:pt idx="39" formatCode="0">
                  <c:v>85182.713072346713</c:v>
                </c:pt>
                <c:pt idx="40" formatCode="0">
                  <c:v>103331.664803705</c:v>
                </c:pt>
                <c:pt idx="41" formatCode="0">
                  <c:v>128944.55241796425</c:v>
                </c:pt>
                <c:pt idx="42" formatCode="0">
                  <c:v>127870.90448891821</c:v>
                </c:pt>
                <c:pt idx="43" formatCode="0">
                  <c:v>125209.29073223309</c:v>
                </c:pt>
                <c:pt idx="44" formatCode="0">
                  <c:v>120076.99096551634</c:v>
                </c:pt>
                <c:pt idx="45" formatCode="0">
                  <c:v>91296.973217891355</c:v>
                </c:pt>
                <c:pt idx="46" formatCode="0">
                  <c:v>80142.656110128009</c:v>
                </c:pt>
                <c:pt idx="47" formatCode="0">
                  <c:v>83223.918570971611</c:v>
                </c:pt>
                <c:pt idx="48" formatCode="0">
                  <c:v>81135.973023251325</c:v>
                </c:pt>
                <c:pt idx="49" formatCode="0">
                  <c:v>50663.692192486829</c:v>
                </c:pt>
                <c:pt idx="50" formatCode="0">
                  <c:v>6060.4937803753846</c:v>
                </c:pt>
                <c:pt idx="51" formatCode="0">
                  <c:v>-8123.77067163026</c:v>
                </c:pt>
                <c:pt idx="52" formatCode="0">
                  <c:v>-42685.237638969869</c:v>
                </c:pt>
                <c:pt idx="53" formatCode="0">
                  <c:v>-78422.738997218228</c:v>
                </c:pt>
                <c:pt idx="54" formatCode="0">
                  <c:v>-56198.659356290351</c:v>
                </c:pt>
                <c:pt idx="55" formatCode="0">
                  <c:v>-32943.552529361616</c:v>
                </c:pt>
                <c:pt idx="56" formatCode="0">
                  <c:v>7177.5805663638821</c:v>
                </c:pt>
                <c:pt idx="57" formatCode="0">
                  <c:v>31299.844917890998</c:v>
                </c:pt>
                <c:pt idx="58" formatCode="0">
                  <c:v>60534.758586883589</c:v>
                </c:pt>
                <c:pt idx="59" formatCode="0">
                  <c:v>74855.385627499243</c:v>
                </c:pt>
                <c:pt idx="60" formatCode="0">
                  <c:v>78750.625611501106</c:v>
                </c:pt>
                <c:pt idx="61" formatCode="0">
                  <c:v>105097.74502236216</c:v>
                </c:pt>
                <c:pt idx="62" formatCode="0">
                  <c:v>149562.40550560411</c:v>
                </c:pt>
                <c:pt idx="63" formatCode="0">
                  <c:v>163940.17494888997</c:v>
                </c:pt>
                <c:pt idx="64" formatCode="0">
                  <c:v>194663.03818535688</c:v>
                </c:pt>
                <c:pt idx="65" formatCode="0">
                  <c:v>219660.6512806481</c:v>
                </c:pt>
                <c:pt idx="66" formatCode="0">
                  <c:v>200659.80021466277</c:v>
                </c:pt>
                <c:pt idx="67" formatCode="0">
                  <c:v>191188.89031006867</c:v>
                </c:pt>
                <c:pt idx="68" formatCode="0">
                  <c:v>163584.13111763226</c:v>
                </c:pt>
                <c:pt idx="69" formatCode="0">
                  <c:v>159597.03611456431</c:v>
                </c:pt>
                <c:pt idx="70" formatCode="0">
                  <c:v>153293.61592975247</c:v>
                </c:pt>
                <c:pt idx="71" formatCode="0">
                  <c:v>145670.20359658185</c:v>
                </c:pt>
                <c:pt idx="72" formatCode="0">
                  <c:v>154674.61981694997</c:v>
                </c:pt>
                <c:pt idx="73" formatCode="0">
                  <c:v>149559.10142814714</c:v>
                </c:pt>
                <c:pt idx="74" formatCode="0">
                  <c:v>126666.53857839758</c:v>
                </c:pt>
                <c:pt idx="75" formatCode="0">
                  <c:v>117114.22409774267</c:v>
                </c:pt>
                <c:pt idx="76" formatCode="0">
                  <c:v>102091.55678403085</c:v>
                </c:pt>
                <c:pt idx="77" formatCode="0">
                  <c:v>90601.036270832119</c:v>
                </c:pt>
                <c:pt idx="78" formatCode="0">
                  <c:v>92143.923967985815</c:v>
                </c:pt>
                <c:pt idx="79" formatCode="0">
                  <c:v>105523.69476620021</c:v>
                </c:pt>
                <c:pt idx="80" formatCode="0">
                  <c:v>117049.13905413009</c:v>
                </c:pt>
                <c:pt idx="81" formatCode="0">
                  <c:v>122377.11687458011</c:v>
                </c:pt>
                <c:pt idx="82" formatCode="0">
                  <c:v>115389.11456040833</c:v>
                </c:pt>
                <c:pt idx="83" formatCode="0">
                  <c:v>127359.39648793203</c:v>
                </c:pt>
                <c:pt idx="84" formatCode="0">
                  <c:v>127303.81247731498</c:v>
                </c:pt>
                <c:pt idx="85" formatCode="0">
                  <c:v>130683.78709089984</c:v>
                </c:pt>
                <c:pt idx="86" formatCode="0">
                  <c:v>144841.39219160751</c:v>
                </c:pt>
                <c:pt idx="87" formatCode="0">
                  <c:v>167332.74375489217</c:v>
                </c:pt>
                <c:pt idx="88" formatCode="0">
                  <c:v>189521.80911155746</c:v>
                </c:pt>
                <c:pt idx="89" formatCode="0">
                  <c:v>201233.06483423917</c:v>
                </c:pt>
                <c:pt idx="90" formatCode="0">
                  <c:v>230449.77548384474</c:v>
                </c:pt>
                <c:pt idx="91" formatCode="0">
                  <c:v>219771.4081398953</c:v>
                </c:pt>
                <c:pt idx="92" formatCode="0">
                  <c:v>228497.75355411024</c:v>
                </c:pt>
                <c:pt idx="93" formatCode="0">
                  <c:v>226859.71896012058</c:v>
                </c:pt>
                <c:pt idx="94" formatCode="0">
                  <c:v>234770.4466602726</c:v>
                </c:pt>
                <c:pt idx="95" formatCode="0">
                  <c:v>216038.43701227044</c:v>
                </c:pt>
                <c:pt idx="96" formatCode="0">
                  <c:v>197207.47594479687</c:v>
                </c:pt>
                <c:pt idx="97" formatCode="0">
                  <c:v>195576.83832392376</c:v>
                </c:pt>
                <c:pt idx="98" formatCode="0">
                  <c:v>182863.65766625383</c:v>
                </c:pt>
                <c:pt idx="99" formatCode="0">
                  <c:v>146391.47868446633</c:v>
                </c:pt>
                <c:pt idx="100" formatCode="0">
                  <c:v>111970.06260218105</c:v>
                </c:pt>
                <c:pt idx="101" formatCode="0">
                  <c:v>95477.392115104842</c:v>
                </c:pt>
                <c:pt idx="102" formatCode="0">
                  <c:v>42155.760285736535</c:v>
                </c:pt>
                <c:pt idx="103" formatCode="0">
                  <c:v>7886.6202795942972</c:v>
                </c:pt>
                <c:pt idx="104" formatCode="0">
                  <c:v>-41130.641748985261</c:v>
                </c:pt>
                <c:pt idx="105" formatCode="0">
                  <c:v>-79165.488496717429</c:v>
                </c:pt>
                <c:pt idx="106" formatCode="0">
                  <c:v>-120628.58486798029</c:v>
                </c:pt>
                <c:pt idx="107" formatCode="0">
                  <c:v>-152452.36983784096</c:v>
                </c:pt>
                <c:pt idx="108" formatCode="0">
                  <c:v>-178344.69741625941</c:v>
                </c:pt>
                <c:pt idx="109" formatCode="0">
                  <c:v>-215231.62788030595</c:v>
                </c:pt>
                <c:pt idx="110" formatCode="0">
                  <c:v>-247696.96306072755</c:v>
                </c:pt>
                <c:pt idx="111" formatCode="0">
                  <c:v>-263627.90708530007</c:v>
                </c:pt>
                <c:pt idx="112" formatCode="0">
                  <c:v>-275405.15025930834</c:v>
                </c:pt>
                <c:pt idx="113" formatCode="0">
                  <c:v>-294214.98064340319</c:v>
                </c:pt>
                <c:pt idx="114" formatCode="0">
                  <c:v>-277585.67660702608</c:v>
                </c:pt>
                <c:pt idx="115" formatCode="0">
                  <c:v>-249625.6477676208</c:v>
                </c:pt>
                <c:pt idx="116" formatCode="0">
                  <c:v>-218877.61698078411</c:v>
                </c:pt>
                <c:pt idx="117" formatCode="0">
                  <c:v>-186304.27238304014</c:v>
                </c:pt>
                <c:pt idx="118" formatCode="0">
                  <c:v>-148736.79422747061</c:v>
                </c:pt>
                <c:pt idx="119" formatCode="0">
                  <c:v>-103574.64652003306</c:v>
                </c:pt>
                <c:pt idx="120" formatCode="0">
                  <c:v>-54487.993290744569</c:v>
                </c:pt>
                <c:pt idx="121" formatCode="0">
                  <c:v>-16344.875575264596</c:v>
                </c:pt>
                <c:pt idx="122" formatCode="0">
                  <c:v>25449.008027254989</c:v>
                </c:pt>
                <c:pt idx="123" formatCode="0">
                  <c:v>78391.329944397221</c:v>
                </c:pt>
                <c:pt idx="124" formatCode="0">
                  <c:v>119104.78636507763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'pr040608 (2)'!$T$1</c:f>
              <c:strCache>
                <c:ptCount val="1"/>
                <c:pt idx="0">
                  <c:v>dkHZAM</c:v>
                </c:pt>
              </c:strCache>
            </c:strRef>
          </c:tx>
          <c:spPr>
            <a:ln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strRef>
              <c:f>'pr040608 (2)'!$A$2:$A$145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 (2)'!$T$2:$T$145</c:f>
              <c:numCache>
                <c:formatCode>General</c:formatCode>
                <c:ptCount val="144"/>
                <c:pt idx="17" formatCode="0">
                  <c:v>9886.0692775187017</c:v>
                </c:pt>
                <c:pt idx="18" formatCode="0">
                  <c:v>4495.2201592351912</c:v>
                </c:pt>
                <c:pt idx="19" formatCode="0">
                  <c:v>17809.850491698609</c:v>
                </c:pt>
                <c:pt idx="20" formatCode="0">
                  <c:v>19500.18764986212</c:v>
                </c:pt>
                <c:pt idx="21" formatCode="0">
                  <c:v>25786.489583844002</c:v>
                </c:pt>
                <c:pt idx="22" formatCode="0">
                  <c:v>27418.172798447202</c:v>
                </c:pt>
                <c:pt idx="23" formatCode="0">
                  <c:v>25493.80522349097</c:v>
                </c:pt>
                <c:pt idx="24" formatCode="0">
                  <c:v>26658.388453685162</c:v>
                </c:pt>
                <c:pt idx="25" formatCode="0">
                  <c:v>19749.51911840729</c:v>
                </c:pt>
                <c:pt idx="26" formatCode="0">
                  <c:v>17540.809688740537</c:v>
                </c:pt>
                <c:pt idx="27" formatCode="0">
                  <c:v>4643.202135788245</c:v>
                </c:pt>
                <c:pt idx="28" formatCode="0">
                  <c:v>-3745.8173140077738</c:v>
                </c:pt>
                <c:pt idx="29" formatCode="0">
                  <c:v>-1456.1756733936531</c:v>
                </c:pt>
                <c:pt idx="30" formatCode="0">
                  <c:v>-7371.2685746548132</c:v>
                </c:pt>
                <c:pt idx="31" formatCode="0">
                  <c:v>-16933.547551250052</c:v>
                </c:pt>
                <c:pt idx="32" formatCode="0">
                  <c:v>-15808.130592154424</c:v>
                </c:pt>
                <c:pt idx="33" formatCode="0">
                  <c:v>-28528.547085557151</c:v>
                </c:pt>
                <c:pt idx="34" formatCode="0">
                  <c:v>-31659.644537912889</c:v>
                </c:pt>
                <c:pt idx="35" formatCode="0">
                  <c:v>-14879.112221518459</c:v>
                </c:pt>
                <c:pt idx="36" formatCode="0">
                  <c:v>-12232.324174139831</c:v>
                </c:pt>
                <c:pt idx="37" formatCode="0">
                  <c:v>-4828.434377084367</c:v>
                </c:pt>
                <c:pt idx="38" formatCode="0">
                  <c:v>-1456.8677702174441</c:v>
                </c:pt>
                <c:pt idx="39" formatCode="0">
                  <c:v>9761.2788508378781</c:v>
                </c:pt>
                <c:pt idx="40" formatCode="0">
                  <c:v>22648.787085625863</c:v>
                </c:pt>
                <c:pt idx="41" formatCode="0">
                  <c:v>33782.71998983674</c:v>
                </c:pt>
                <c:pt idx="42" formatCode="0">
                  <c:v>32083.580901421035</c:v>
                </c:pt>
                <c:pt idx="43" formatCode="0">
                  <c:v>39932.732098572596</c:v>
                </c:pt>
                <c:pt idx="44" formatCode="0">
                  <c:v>57467.857033716464</c:v>
                </c:pt>
                <c:pt idx="45" formatCode="0">
                  <c:v>61147.444172297161</c:v>
                </c:pt>
                <c:pt idx="46" formatCode="0">
                  <c:v>63976.371310202732</c:v>
                </c:pt>
                <c:pt idx="47" formatCode="0">
                  <c:v>59243.775436395976</c:v>
                </c:pt>
                <c:pt idx="48" formatCode="0">
                  <c:v>46377.02139873548</c:v>
                </c:pt>
                <c:pt idx="49" formatCode="0">
                  <c:v>51403.617238901264</c:v>
                </c:pt>
                <c:pt idx="50" formatCode="0">
                  <c:v>48847.52855624885</c:v>
                </c:pt>
                <c:pt idx="51" formatCode="0">
                  <c:v>36880.964263106427</c:v>
                </c:pt>
                <c:pt idx="52" formatCode="0">
                  <c:v>37701.702976436827</c:v>
                </c:pt>
                <c:pt idx="53" formatCode="0">
                  <c:v>29662.906128884559</c:v>
                </c:pt>
                <c:pt idx="54" formatCode="0">
                  <c:v>30109.124952631046</c:v>
                </c:pt>
                <c:pt idx="55" formatCode="0">
                  <c:v>26558.918780905424</c:v>
                </c:pt>
                <c:pt idx="56" formatCode="0">
                  <c:v>6643.2489764338297</c:v>
                </c:pt>
                <c:pt idx="57" formatCode="0">
                  <c:v>4580.3512843963599</c:v>
                </c:pt>
                <c:pt idx="58" formatCode="0">
                  <c:v>5667.0194627583132</c:v>
                </c:pt>
                <c:pt idx="59" formatCode="0">
                  <c:v>-63.667837436955132</c:v>
                </c:pt>
                <c:pt idx="60" formatCode="0">
                  <c:v>8107.6267697408166</c:v>
                </c:pt>
                <c:pt idx="61" formatCode="0">
                  <c:v>5999.5558607094245</c:v>
                </c:pt>
                <c:pt idx="62" formatCode="0">
                  <c:v>3923.7884960609886</c:v>
                </c:pt>
                <c:pt idx="63" formatCode="0">
                  <c:v>17199.138983992056</c:v>
                </c:pt>
                <c:pt idx="64" formatCode="0">
                  <c:v>18675.506509219453</c:v>
                </c:pt>
                <c:pt idx="65" formatCode="0">
                  <c:v>12222.935844822072</c:v>
                </c:pt>
                <c:pt idx="66" formatCode="0">
                  <c:v>19600.843758890504</c:v>
                </c:pt>
                <c:pt idx="67" formatCode="0">
                  <c:v>16877.360862530371</c:v>
                </c:pt>
                <c:pt idx="68" formatCode="0">
                  <c:v>25594.658409739641</c:v>
                </c:pt>
                <c:pt idx="69" formatCode="0">
                  <c:v>13919.966431594317</c:v>
                </c:pt>
                <c:pt idx="70" formatCode="0">
                  <c:v>12018.357994693873</c:v>
                </c:pt>
                <c:pt idx="71" formatCode="0">
                  <c:v>9911.4764131257834</c:v>
                </c:pt>
                <c:pt idx="72" formatCode="0">
                  <c:v>2606.8018105074789</c:v>
                </c:pt>
                <c:pt idx="73" formatCode="0">
                  <c:v>-1194.8704794003777</c:v>
                </c:pt>
                <c:pt idx="74" formatCode="0">
                  <c:v>-4787.4650871704735</c:v>
                </c:pt>
                <c:pt idx="75" formatCode="0">
                  <c:v>-7741.3420976807365</c:v>
                </c:pt>
                <c:pt idx="76" formatCode="0">
                  <c:v>-15587.363194996038</c:v>
                </c:pt>
                <c:pt idx="77" formatCode="0">
                  <c:v>-19618.772723115202</c:v>
                </c:pt>
                <c:pt idx="78" formatCode="0">
                  <c:v>-24356.434398191283</c:v>
                </c:pt>
                <c:pt idx="79" formatCode="0">
                  <c:v>-27074.783981332366</c:v>
                </c:pt>
                <c:pt idx="80" formatCode="0">
                  <c:v>-35798.772004675448</c:v>
                </c:pt>
                <c:pt idx="81" formatCode="0">
                  <c:v>-19841.791917914794</c:v>
                </c:pt>
                <c:pt idx="82" formatCode="0">
                  <c:v>-17796.593764380679</c:v>
                </c:pt>
                <c:pt idx="83" formatCode="0">
                  <c:v>-14927.162852707779</c:v>
                </c:pt>
                <c:pt idx="84" formatCode="0">
                  <c:v>-5619.3801252204148</c:v>
                </c:pt>
                <c:pt idx="85" formatCode="0">
                  <c:v>-6279.450879846825</c:v>
                </c:pt>
                <c:pt idx="86" formatCode="0">
                  <c:v>-3014.0104685675615</c:v>
                </c:pt>
                <c:pt idx="87" formatCode="0">
                  <c:v>-6944.5770530405225</c:v>
                </c:pt>
                <c:pt idx="88" formatCode="0">
                  <c:v>-4383.7354142255772</c:v>
                </c:pt>
                <c:pt idx="89" formatCode="0">
                  <c:v>2324.9447548779035</c:v>
                </c:pt>
                <c:pt idx="90" formatCode="0">
                  <c:v>-3603.543574031165</c:v>
                </c:pt>
                <c:pt idx="91" formatCode="0">
                  <c:v>6671.6477566930989</c:v>
                </c:pt>
                <c:pt idx="92" formatCode="0">
                  <c:v>2156.3739281485377</c:v>
                </c:pt>
                <c:pt idx="93" formatCode="0">
                  <c:v>-2917.2276803786508</c:v>
                </c:pt>
                <c:pt idx="94" formatCode="0">
                  <c:v>-13506.470674871724</c:v>
                </c:pt>
                <c:pt idx="95" formatCode="0">
                  <c:v>-18582.543446341337</c:v>
                </c:pt>
                <c:pt idx="96" formatCode="0">
                  <c:v>-19240.688567843394</c:v>
                </c:pt>
                <c:pt idx="97" formatCode="0">
                  <c:v>-28365.718138446511</c:v>
                </c:pt>
                <c:pt idx="98" formatCode="0">
                  <c:v>-22718.19983384735</c:v>
                </c:pt>
                <c:pt idx="99" formatCode="0">
                  <c:v>-25080.051535290015</c:v>
                </c:pt>
                <c:pt idx="100" formatCode="0">
                  <c:v>-34582.367118676055</c:v>
                </c:pt>
                <c:pt idx="101" formatCode="0">
                  <c:v>-30215.712797229455</c:v>
                </c:pt>
                <c:pt idx="102" formatCode="0">
                  <c:v>-33760.879419888995</c:v>
                </c:pt>
                <c:pt idx="103" formatCode="0">
                  <c:v>-48682.211993521909</c:v>
                </c:pt>
                <c:pt idx="104" formatCode="0">
                  <c:v>-33184.687123412958</c:v>
                </c:pt>
                <c:pt idx="105" formatCode="0">
                  <c:v>-36001.202793894125</c:v>
                </c:pt>
                <c:pt idx="106" formatCode="0">
                  <c:v>-32039.78853328494</c:v>
                </c:pt>
                <c:pt idx="107" formatCode="0">
                  <c:v>-21784.523021967219</c:v>
                </c:pt>
                <c:pt idx="108" formatCode="0">
                  <c:v>-29515.390089268476</c:v>
                </c:pt>
                <c:pt idx="109" formatCode="0">
                  <c:v>-20376.347491300414</c:v>
                </c:pt>
                <c:pt idx="110" formatCode="0">
                  <c:v>-25267.604017464881</c:v>
                </c:pt>
                <c:pt idx="111" formatCode="0">
                  <c:v>-24260.351315180054</c:v>
                </c:pt>
                <c:pt idx="112" formatCode="0">
                  <c:v>-11181.018848422773</c:v>
                </c:pt>
                <c:pt idx="113" formatCode="0">
                  <c:v>-10884.533220462483</c:v>
                </c:pt>
                <c:pt idx="114" formatCode="0">
                  <c:v>-4038.2684314052794</c:v>
                </c:pt>
                <c:pt idx="115" formatCode="0">
                  <c:v>6796.632685995497</c:v>
                </c:pt>
                <c:pt idx="116" formatCode="0">
                  <c:v>8607.150156055226</c:v>
                </c:pt>
                <c:pt idx="117" formatCode="0">
                  <c:v>10414.952007901988</c:v>
                </c:pt>
                <c:pt idx="118" formatCode="0">
                  <c:v>16798.695752624659</c:v>
                </c:pt>
                <c:pt idx="119" formatCode="0">
                  <c:v>12403.254042519089</c:v>
                </c:pt>
                <c:pt idx="120" formatCode="0">
                  <c:v>12621.246992890261</c:v>
                </c:pt>
                <c:pt idx="121" formatCode="0">
                  <c:v>18564.137512173493</c:v>
                </c:pt>
                <c:pt idx="122" formatCode="0">
                  <c:v>21153.376861844416</c:v>
                </c:pt>
                <c:pt idx="123" formatCode="0">
                  <c:v>19797.061581281843</c:v>
                </c:pt>
                <c:pt idx="124" formatCode="0">
                  <c:v>17322.694391592082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'pr040608 (2)'!$U$1</c:f>
              <c:strCache>
                <c:ptCount val="1"/>
                <c:pt idx="0">
                  <c:v>dkZAM</c:v>
                </c:pt>
              </c:strCache>
            </c:strRef>
          </c:tx>
          <c:spPr>
            <a:ln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'pr040608 (2)'!$A$2:$A$145</c:f>
              <c:strCache>
                <c:ptCount val="144"/>
                <c:pt idx="0">
                  <c:v>JAN00</c:v>
                </c:pt>
                <c:pt idx="1">
                  <c:v>FEB00</c:v>
                </c:pt>
                <c:pt idx="2">
                  <c:v>MAR00</c:v>
                </c:pt>
                <c:pt idx="3">
                  <c:v>APR00</c:v>
                </c:pt>
                <c:pt idx="4">
                  <c:v>MAY00</c:v>
                </c:pt>
                <c:pt idx="5">
                  <c:v>JUN00</c:v>
                </c:pt>
                <c:pt idx="6">
                  <c:v>JUL00</c:v>
                </c:pt>
                <c:pt idx="7">
                  <c:v>AUG00</c:v>
                </c:pt>
                <c:pt idx="8">
                  <c:v>SEP00</c:v>
                </c:pt>
                <c:pt idx="9">
                  <c:v>OCT00</c:v>
                </c:pt>
                <c:pt idx="10">
                  <c:v>NOV00</c:v>
                </c:pt>
                <c:pt idx="11">
                  <c:v>DEC00</c:v>
                </c:pt>
                <c:pt idx="12">
                  <c:v>JAN01</c:v>
                </c:pt>
                <c:pt idx="13">
                  <c:v>FEB01</c:v>
                </c:pt>
                <c:pt idx="14">
                  <c:v>MAR01</c:v>
                </c:pt>
                <c:pt idx="15">
                  <c:v>APR01</c:v>
                </c:pt>
                <c:pt idx="16">
                  <c:v>MAY01</c:v>
                </c:pt>
                <c:pt idx="17">
                  <c:v>JUN01</c:v>
                </c:pt>
                <c:pt idx="18">
                  <c:v>JUL01</c:v>
                </c:pt>
                <c:pt idx="19">
                  <c:v>AUG01</c:v>
                </c:pt>
                <c:pt idx="20">
                  <c:v>SEP01</c:v>
                </c:pt>
                <c:pt idx="21">
                  <c:v>OCT01</c:v>
                </c:pt>
                <c:pt idx="22">
                  <c:v>NOV01</c:v>
                </c:pt>
                <c:pt idx="23">
                  <c:v>DEC01</c:v>
                </c:pt>
                <c:pt idx="24">
                  <c:v>JAN02</c:v>
                </c:pt>
                <c:pt idx="25">
                  <c:v>FEB02</c:v>
                </c:pt>
                <c:pt idx="26">
                  <c:v>MAR02</c:v>
                </c:pt>
                <c:pt idx="27">
                  <c:v>APR02</c:v>
                </c:pt>
                <c:pt idx="28">
                  <c:v>MAY02</c:v>
                </c:pt>
                <c:pt idx="29">
                  <c:v>JUN02</c:v>
                </c:pt>
                <c:pt idx="30">
                  <c:v>JUL02</c:v>
                </c:pt>
                <c:pt idx="31">
                  <c:v>AUG02</c:v>
                </c:pt>
                <c:pt idx="32">
                  <c:v>SEP02</c:v>
                </c:pt>
                <c:pt idx="33">
                  <c:v>OCT02</c:v>
                </c:pt>
                <c:pt idx="34">
                  <c:v>NOV02</c:v>
                </c:pt>
                <c:pt idx="35">
                  <c:v>DEC02</c:v>
                </c:pt>
                <c:pt idx="36">
                  <c:v>JAN03</c:v>
                </c:pt>
                <c:pt idx="37">
                  <c:v>FEB03</c:v>
                </c:pt>
                <c:pt idx="38">
                  <c:v>MAR03</c:v>
                </c:pt>
                <c:pt idx="39">
                  <c:v>APR03</c:v>
                </c:pt>
                <c:pt idx="40">
                  <c:v>MAY03</c:v>
                </c:pt>
                <c:pt idx="41">
                  <c:v>JUN03</c:v>
                </c:pt>
                <c:pt idx="42">
                  <c:v>JUL03</c:v>
                </c:pt>
                <c:pt idx="43">
                  <c:v>AUG03</c:v>
                </c:pt>
                <c:pt idx="44">
                  <c:v>SEP03</c:v>
                </c:pt>
                <c:pt idx="45">
                  <c:v>OCT03</c:v>
                </c:pt>
                <c:pt idx="46">
                  <c:v>NOV03</c:v>
                </c:pt>
                <c:pt idx="47">
                  <c:v>DEC03</c:v>
                </c:pt>
                <c:pt idx="48">
                  <c:v>JAN04</c:v>
                </c:pt>
                <c:pt idx="49">
                  <c:v>FEB04</c:v>
                </c:pt>
                <c:pt idx="50">
                  <c:v>MAR04</c:v>
                </c:pt>
                <c:pt idx="51">
                  <c:v>APR04</c:v>
                </c:pt>
                <c:pt idx="52">
                  <c:v>MAY04</c:v>
                </c:pt>
                <c:pt idx="53">
                  <c:v>JUN04</c:v>
                </c:pt>
                <c:pt idx="54">
                  <c:v>JUL04</c:v>
                </c:pt>
                <c:pt idx="55">
                  <c:v>AUG04</c:v>
                </c:pt>
                <c:pt idx="56">
                  <c:v>SEP04</c:v>
                </c:pt>
                <c:pt idx="57">
                  <c:v>OCT04</c:v>
                </c:pt>
                <c:pt idx="58">
                  <c:v>NOV04</c:v>
                </c:pt>
                <c:pt idx="59">
                  <c:v>DEC04</c:v>
                </c:pt>
                <c:pt idx="60">
                  <c:v>JAN05</c:v>
                </c:pt>
                <c:pt idx="61">
                  <c:v>FEB05</c:v>
                </c:pt>
                <c:pt idx="62">
                  <c:v>MAR05</c:v>
                </c:pt>
                <c:pt idx="63">
                  <c:v>APR05</c:v>
                </c:pt>
                <c:pt idx="64">
                  <c:v>MAY05</c:v>
                </c:pt>
                <c:pt idx="65">
                  <c:v>JUN05</c:v>
                </c:pt>
                <c:pt idx="66">
                  <c:v>JUL05</c:v>
                </c:pt>
                <c:pt idx="67">
                  <c:v>AUG05</c:v>
                </c:pt>
                <c:pt idx="68">
                  <c:v>SEP05</c:v>
                </c:pt>
                <c:pt idx="69">
                  <c:v>OCT05</c:v>
                </c:pt>
                <c:pt idx="70">
                  <c:v>NOV05</c:v>
                </c:pt>
                <c:pt idx="71">
                  <c:v>DEC05</c:v>
                </c:pt>
                <c:pt idx="72">
                  <c:v>JAN06</c:v>
                </c:pt>
                <c:pt idx="73">
                  <c:v>FEB06</c:v>
                </c:pt>
                <c:pt idx="74">
                  <c:v>MAR06</c:v>
                </c:pt>
                <c:pt idx="75">
                  <c:v>APR06</c:v>
                </c:pt>
                <c:pt idx="76">
                  <c:v>MAY06</c:v>
                </c:pt>
                <c:pt idx="77">
                  <c:v>JUN06</c:v>
                </c:pt>
                <c:pt idx="78">
                  <c:v>JUL06</c:v>
                </c:pt>
                <c:pt idx="79">
                  <c:v>AUG06</c:v>
                </c:pt>
                <c:pt idx="80">
                  <c:v>SEP06</c:v>
                </c:pt>
                <c:pt idx="81">
                  <c:v>OCT06</c:v>
                </c:pt>
                <c:pt idx="82">
                  <c:v>NOV06</c:v>
                </c:pt>
                <c:pt idx="83">
                  <c:v>DEC06</c:v>
                </c:pt>
                <c:pt idx="84">
                  <c:v>JAN07</c:v>
                </c:pt>
                <c:pt idx="85">
                  <c:v>FEB07</c:v>
                </c:pt>
                <c:pt idx="86">
                  <c:v>MAR07</c:v>
                </c:pt>
                <c:pt idx="87">
                  <c:v>APR07</c:v>
                </c:pt>
                <c:pt idx="88">
                  <c:v>MAY07</c:v>
                </c:pt>
                <c:pt idx="89">
                  <c:v>JUN07</c:v>
                </c:pt>
                <c:pt idx="90">
                  <c:v>JUL07</c:v>
                </c:pt>
                <c:pt idx="91">
                  <c:v>AUG07</c:v>
                </c:pt>
                <c:pt idx="92">
                  <c:v>SEP07</c:v>
                </c:pt>
                <c:pt idx="93">
                  <c:v>OCT07</c:v>
                </c:pt>
                <c:pt idx="94">
                  <c:v>NOV07</c:v>
                </c:pt>
                <c:pt idx="95">
                  <c:v>DEC07</c:v>
                </c:pt>
                <c:pt idx="96">
                  <c:v>JAN08</c:v>
                </c:pt>
                <c:pt idx="97">
                  <c:v>FEB08</c:v>
                </c:pt>
                <c:pt idx="98">
                  <c:v>MAR08</c:v>
                </c:pt>
                <c:pt idx="99">
                  <c:v>APR08</c:v>
                </c:pt>
                <c:pt idx="100">
                  <c:v>MAY08</c:v>
                </c:pt>
                <c:pt idx="101">
                  <c:v>JUN08</c:v>
                </c:pt>
                <c:pt idx="102">
                  <c:v>JUL08</c:v>
                </c:pt>
                <c:pt idx="103">
                  <c:v>AUG08</c:v>
                </c:pt>
                <c:pt idx="104">
                  <c:v>SEP08</c:v>
                </c:pt>
                <c:pt idx="105">
                  <c:v>OCT08</c:v>
                </c:pt>
                <c:pt idx="106">
                  <c:v>NOV08</c:v>
                </c:pt>
                <c:pt idx="107">
                  <c:v>DEC08</c:v>
                </c:pt>
                <c:pt idx="108">
                  <c:v>JAN09</c:v>
                </c:pt>
                <c:pt idx="109">
                  <c:v>FEB09</c:v>
                </c:pt>
                <c:pt idx="110">
                  <c:v>MAR09</c:v>
                </c:pt>
                <c:pt idx="111">
                  <c:v>APR09</c:v>
                </c:pt>
                <c:pt idx="112">
                  <c:v>MAY09</c:v>
                </c:pt>
                <c:pt idx="113">
                  <c:v>JUN09</c:v>
                </c:pt>
                <c:pt idx="114">
                  <c:v>JUL09</c:v>
                </c:pt>
                <c:pt idx="115">
                  <c:v>AUG09</c:v>
                </c:pt>
                <c:pt idx="116">
                  <c:v>SEP09</c:v>
                </c:pt>
                <c:pt idx="117">
                  <c:v>OCT09</c:v>
                </c:pt>
                <c:pt idx="118">
                  <c:v>NOV09</c:v>
                </c:pt>
                <c:pt idx="119">
                  <c:v>DEC09</c:v>
                </c:pt>
                <c:pt idx="120">
                  <c:v>JAN10</c:v>
                </c:pt>
                <c:pt idx="121">
                  <c:v>FEB10</c:v>
                </c:pt>
                <c:pt idx="122">
                  <c:v>MAR10</c:v>
                </c:pt>
                <c:pt idx="123">
                  <c:v>APR10</c:v>
                </c:pt>
                <c:pt idx="124">
                  <c:v>MAY10</c:v>
                </c:pt>
                <c:pt idx="125">
                  <c:v>JUN10</c:v>
                </c:pt>
                <c:pt idx="126">
                  <c:v>JUL10</c:v>
                </c:pt>
                <c:pt idx="127">
                  <c:v>AUG10</c:v>
                </c:pt>
                <c:pt idx="128">
                  <c:v>SEP10</c:v>
                </c:pt>
                <c:pt idx="129">
                  <c:v>OCT10</c:v>
                </c:pt>
                <c:pt idx="130">
                  <c:v>NOV10</c:v>
                </c:pt>
                <c:pt idx="131">
                  <c:v>DEC10</c:v>
                </c:pt>
                <c:pt idx="132">
                  <c:v>JAN11</c:v>
                </c:pt>
                <c:pt idx="133">
                  <c:v>FEB11</c:v>
                </c:pt>
                <c:pt idx="134">
                  <c:v>MAR11</c:v>
                </c:pt>
                <c:pt idx="135">
                  <c:v>APR11</c:v>
                </c:pt>
                <c:pt idx="136">
                  <c:v>MAY11</c:v>
                </c:pt>
                <c:pt idx="137">
                  <c:v>JUN11</c:v>
                </c:pt>
                <c:pt idx="138">
                  <c:v>JUL11</c:v>
                </c:pt>
                <c:pt idx="139">
                  <c:v>AUG11</c:v>
                </c:pt>
                <c:pt idx="140">
                  <c:v>SEP11</c:v>
                </c:pt>
                <c:pt idx="141">
                  <c:v>OCT11</c:v>
                </c:pt>
                <c:pt idx="142">
                  <c:v>NOV11</c:v>
                </c:pt>
                <c:pt idx="143">
                  <c:v>DEC11</c:v>
                </c:pt>
              </c:strCache>
            </c:strRef>
          </c:cat>
          <c:val>
            <c:numRef>
              <c:f>'pr040608 (2)'!$U$2:$U$145</c:f>
              <c:numCache>
                <c:formatCode>General</c:formatCode>
                <c:ptCount val="144"/>
                <c:pt idx="17" formatCode="0">
                  <c:v>-16420.374908586087</c:v>
                </c:pt>
                <c:pt idx="18" formatCode="0">
                  <c:v>-6051.7340439676227</c:v>
                </c:pt>
                <c:pt idx="19" formatCode="0">
                  <c:v>2390.438774728364</c:v>
                </c:pt>
                <c:pt idx="20" formatCode="0">
                  <c:v>12010.314514520038</c:v>
                </c:pt>
                <c:pt idx="21" formatCode="0">
                  <c:v>21473.864026601022</c:v>
                </c:pt>
                <c:pt idx="22" formatCode="0">
                  <c:v>29837.208306228502</c:v>
                </c:pt>
                <c:pt idx="23" formatCode="0">
                  <c:v>34892.060318898402</c:v>
                </c:pt>
                <c:pt idx="24" formatCode="0">
                  <c:v>42169.683969315236</c:v>
                </c:pt>
                <c:pt idx="25" formatCode="0">
                  <c:v>48208.08298056879</c:v>
                </c:pt>
                <c:pt idx="26" formatCode="0">
                  <c:v>53961.093323051144</c:v>
                </c:pt>
                <c:pt idx="27" formatCode="0">
                  <c:v>61038.14704868129</c:v>
                </c:pt>
                <c:pt idx="28" formatCode="0">
                  <c:v>64589.611994948951</c:v>
                </c:pt>
                <c:pt idx="29" formatCode="0">
                  <c:v>69793.613027823681</c:v>
                </c:pt>
                <c:pt idx="30" formatCode="0">
                  <c:v>74344.426461776995</c:v>
                </c:pt>
                <c:pt idx="31" formatCode="0">
                  <c:v>78397.648341716078</c:v>
                </c:pt>
                <c:pt idx="32" formatCode="0">
                  <c:v>78263.90586923738</c:v>
                </c:pt>
                <c:pt idx="33" formatCode="0">
                  <c:v>72363.975165841301</c:v>
                </c:pt>
                <c:pt idx="34" formatCode="0">
                  <c:v>61814.212773809188</c:v>
                </c:pt>
                <c:pt idx="35" formatCode="0">
                  <c:v>50399.205496824747</c:v>
                </c:pt>
                <c:pt idx="36" formatCode="0">
                  <c:v>32147.621913248531</c:v>
                </c:pt>
                <c:pt idx="37" formatCode="0">
                  <c:v>13298.969141178617</c:v>
                </c:pt>
                <c:pt idx="38" formatCode="0">
                  <c:v>-10056.646604867175</c:v>
                </c:pt>
                <c:pt idx="39" formatCode="0">
                  <c:v>-31005.068733912587</c:v>
                </c:pt>
                <c:pt idx="40" formatCode="0">
                  <c:v>-51321.486211843498</c:v>
                </c:pt>
                <c:pt idx="41" formatCode="0">
                  <c:v>-72169.636699996234</c:v>
                </c:pt>
                <c:pt idx="42" formatCode="0">
                  <c:v>-92998.920983072268</c:v>
                </c:pt>
                <c:pt idx="43" formatCode="0">
                  <c:v>-113992.57827571531</c:v>
                </c:pt>
                <c:pt idx="44" formatCode="0">
                  <c:v>-131676.50614612733</c:v>
                </c:pt>
                <c:pt idx="45" formatCode="0">
                  <c:v>-141725.56988305086</c:v>
                </c:pt>
                <c:pt idx="46" formatCode="0">
                  <c:v>-148225.20093600891</c:v>
                </c:pt>
                <c:pt idx="47" formatCode="0">
                  <c:v>-153852.87624198207</c:v>
                </c:pt>
                <c:pt idx="48" formatCode="0">
                  <c:v>-151128.92971597458</c:v>
                </c:pt>
                <c:pt idx="49" formatCode="0">
                  <c:v>-148679.21166423216</c:v>
                </c:pt>
                <c:pt idx="50" formatCode="0">
                  <c:v>-143078.70823363482</c:v>
                </c:pt>
                <c:pt idx="51" formatCode="0">
                  <c:v>-144918.19516265453</c:v>
                </c:pt>
                <c:pt idx="52" formatCode="0">
                  <c:v>-145940.12762253691</c:v>
                </c:pt>
                <c:pt idx="53" formatCode="0">
                  <c:v>-155223.58123686825</c:v>
                </c:pt>
                <c:pt idx="54" formatCode="0">
                  <c:v>-166259.31155442787</c:v>
                </c:pt>
                <c:pt idx="55" formatCode="0">
                  <c:v>-174640.82045500042</c:v>
                </c:pt>
                <c:pt idx="56" formatCode="0">
                  <c:v>-183645.65693441988</c:v>
                </c:pt>
                <c:pt idx="57" formatCode="0">
                  <c:v>-190143.23864624524</c:v>
                </c:pt>
                <c:pt idx="58" formatCode="0">
                  <c:v>-196397.22937629229</c:v>
                </c:pt>
                <c:pt idx="59" formatCode="0">
                  <c:v>-203710.1382021099</c:v>
                </c:pt>
                <c:pt idx="60" formatCode="0">
                  <c:v>-211500.16744906837</c:v>
                </c:pt>
                <c:pt idx="61" formatCode="0">
                  <c:v>-219702.81605269306</c:v>
                </c:pt>
                <c:pt idx="62" formatCode="0">
                  <c:v>-230220.63435219286</c:v>
                </c:pt>
                <c:pt idx="63" formatCode="0">
                  <c:v>-237491.9882562799</c:v>
                </c:pt>
                <c:pt idx="64" formatCode="0">
                  <c:v>-245138.26641888954</c:v>
                </c:pt>
                <c:pt idx="65" formatCode="0">
                  <c:v>-234617.51297025563</c:v>
                </c:pt>
                <c:pt idx="66" formatCode="0">
                  <c:v>-212067.93944368986</c:v>
                </c:pt>
                <c:pt idx="67" formatCode="0">
                  <c:v>-191016.16431517756</c:v>
                </c:pt>
                <c:pt idx="68" formatCode="0">
                  <c:v>-172491.48454164548</c:v>
                </c:pt>
                <c:pt idx="69" formatCode="0">
                  <c:v>-160049.078936431</c:v>
                </c:pt>
                <c:pt idx="70" formatCode="0">
                  <c:v>-150462.43919254266</c:v>
                </c:pt>
                <c:pt idx="71" formatCode="0">
                  <c:v>-138546.74617625223</c:v>
                </c:pt>
                <c:pt idx="72" formatCode="0">
                  <c:v>-127318.09537549326</c:v>
                </c:pt>
                <c:pt idx="73" formatCode="0">
                  <c:v>-115969.15139398792</c:v>
                </c:pt>
                <c:pt idx="74" formatCode="0">
                  <c:v>-101964.95445783391</c:v>
                </c:pt>
                <c:pt idx="75" formatCode="0">
                  <c:v>-85159.486594100279</c:v>
                </c:pt>
                <c:pt idx="76" formatCode="0">
                  <c:v>-67654.260530105035</c:v>
                </c:pt>
                <c:pt idx="77" formatCode="0">
                  <c:v>-58426.475634729199</c:v>
                </c:pt>
                <c:pt idx="78" formatCode="0">
                  <c:v>-57632.875061838924</c:v>
                </c:pt>
                <c:pt idx="79" formatCode="0">
                  <c:v>-57638.619563552675</c:v>
                </c:pt>
                <c:pt idx="80" formatCode="0">
                  <c:v>-56807.687415030021</c:v>
                </c:pt>
                <c:pt idx="81" formatCode="0">
                  <c:v>-51746.089744555902</c:v>
                </c:pt>
                <c:pt idx="82" formatCode="0">
                  <c:v>-46517.358699057077</c:v>
                </c:pt>
                <c:pt idx="83" formatCode="0">
                  <c:v>-41700.863722191752</c:v>
                </c:pt>
                <c:pt idx="84" formatCode="0">
                  <c:v>-39383.413298784471</c:v>
                </c:pt>
                <c:pt idx="85" formatCode="0">
                  <c:v>-35267.52470825419</c:v>
                </c:pt>
                <c:pt idx="86" formatCode="0">
                  <c:v>-33586.106191384235</c:v>
                </c:pt>
                <c:pt idx="87" formatCode="0">
                  <c:v>-31978.147117439636</c:v>
                </c:pt>
                <c:pt idx="88" formatCode="0">
                  <c:v>-29839.30076586565</c:v>
                </c:pt>
                <c:pt idx="89" formatCode="0">
                  <c:v>-27634.330707088346</c:v>
                </c:pt>
                <c:pt idx="90" formatCode="0">
                  <c:v>-37323.032126680504</c:v>
                </c:pt>
                <c:pt idx="91" formatCode="0">
                  <c:v>-43592.317885125478</c:v>
                </c:pt>
                <c:pt idx="92" formatCode="0">
                  <c:v>-47129.326092539799</c:v>
                </c:pt>
                <c:pt idx="93" formatCode="0">
                  <c:v>-48979.947851031444</c:v>
                </c:pt>
                <c:pt idx="94" formatCode="0">
                  <c:v>-51807.631521040748</c:v>
                </c:pt>
                <c:pt idx="95" formatCode="0">
                  <c:v>-55713.688604544921</c:v>
                </c:pt>
                <c:pt idx="96" formatCode="0">
                  <c:v>-56123.316067564185</c:v>
                </c:pt>
                <c:pt idx="97" formatCode="0">
                  <c:v>-58684.197151109664</c:v>
                </c:pt>
                <c:pt idx="98" formatCode="0">
                  <c:v>-59977.05678347846</c:v>
                </c:pt>
                <c:pt idx="99" formatCode="0">
                  <c:v>-70194.938623207549</c:v>
                </c:pt>
                <c:pt idx="100" formatCode="0">
                  <c:v>-84033.867671427128</c:v>
                </c:pt>
                <c:pt idx="101" formatCode="0">
                  <c:v>-98533.534747294456</c:v>
                </c:pt>
                <c:pt idx="102" formatCode="0">
                  <c:v>-89082.432039805921</c:v>
                </c:pt>
                <c:pt idx="103" formatCode="0">
                  <c:v>-85875.650181223944</c:v>
                </c:pt>
                <c:pt idx="104" formatCode="0">
                  <c:v>-87625.317634495077</c:v>
                </c:pt>
                <c:pt idx="105" formatCode="0">
                  <c:v>-93602.28180018501</c:v>
                </c:pt>
                <c:pt idx="106" formatCode="0">
                  <c:v>-96547.7853984424</c:v>
                </c:pt>
                <c:pt idx="107" formatCode="0">
                  <c:v>-100105.30324986437</c:v>
                </c:pt>
                <c:pt idx="108" formatCode="0">
                  <c:v>-107844.82962032166</c:v>
                </c:pt>
                <c:pt idx="109" formatCode="0">
                  <c:v>-113896.91519910816</c:v>
                </c:pt>
                <c:pt idx="110" formatCode="0">
                  <c:v>-118737.70836494623</c:v>
                </c:pt>
                <c:pt idx="111" formatCode="0">
                  <c:v>-102661.93357101723</c:v>
                </c:pt>
                <c:pt idx="112" formatCode="0">
                  <c:v>-85738.558702134062</c:v>
                </c:pt>
                <c:pt idx="113" formatCode="0">
                  <c:v>-69424.416185482027</c:v>
                </c:pt>
                <c:pt idx="114" formatCode="0">
                  <c:v>-73266.667168079017</c:v>
                </c:pt>
                <c:pt idx="115" formatCode="0">
                  <c:v>-73128.582453172465</c:v>
                </c:pt>
                <c:pt idx="116" formatCode="0">
                  <c:v>-67877.887863359138</c:v>
                </c:pt>
                <c:pt idx="117" formatCode="0">
                  <c:v>-62004.669312618236</c:v>
                </c:pt>
                <c:pt idx="118" formatCode="0">
                  <c:v>-57475.840758152895</c:v>
                </c:pt>
                <c:pt idx="119" formatCode="0">
                  <c:v>-51108.080956286583</c:v>
                </c:pt>
                <c:pt idx="120" formatCode="0">
                  <c:v>-39780.49639395118</c:v>
                </c:pt>
                <c:pt idx="121" formatCode="0">
                  <c:v>-30654.254412953815</c:v>
                </c:pt>
                <c:pt idx="122" formatCode="0">
                  <c:v>-20407.287630917239</c:v>
                </c:pt>
                <c:pt idx="123" formatCode="0">
                  <c:v>-32908.469973974163</c:v>
                </c:pt>
                <c:pt idx="124" formatCode="0">
                  <c:v>-45953.861623694516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415744"/>
        <c:axId val="204417280"/>
      </c:lineChart>
      <c:catAx>
        <c:axId val="204415744"/>
        <c:scaling>
          <c:orientation val="minMax"/>
        </c:scaling>
        <c:delete val="0"/>
        <c:axPos val="b"/>
        <c:majorTickMark val="none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sk-SK"/>
          </a:p>
        </c:txPr>
        <c:crossAx val="204417280"/>
        <c:crosses val="autoZero"/>
        <c:auto val="1"/>
        <c:lblAlgn val="ctr"/>
        <c:lblOffset val="100"/>
        <c:tickLblSkip val="6"/>
        <c:noMultiLvlLbl val="0"/>
      </c:catAx>
      <c:valAx>
        <c:axId val="204417280"/>
        <c:scaling>
          <c:orientation val="minMax"/>
          <c:min val="-3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prírastok tržieb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2044157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chart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chart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chart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chart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chart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17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19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20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2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22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23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24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504825</xdr:colOff>
      <xdr:row>12</xdr:row>
      <xdr:rowOff>128587</xdr:rowOff>
    </xdr:from>
    <xdr:to>
      <xdr:col>19</xdr:col>
      <xdr:colOff>200025</xdr:colOff>
      <xdr:row>27</xdr:row>
      <xdr:rowOff>14287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495300</xdr:colOff>
      <xdr:row>28</xdr:row>
      <xdr:rowOff>95256</xdr:rowOff>
    </xdr:from>
    <xdr:to>
      <xdr:col>19</xdr:col>
      <xdr:colOff>190500</xdr:colOff>
      <xdr:row>42</xdr:row>
      <xdr:rowOff>171456</xdr:rowOff>
    </xdr:to>
    <xdr:graphicFrame macro="">
      <xdr:nvGraphicFramePr>
        <xdr:cNvPr id="3" name="Graf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workbookViewId="0">
      <pane xSplit="2" ySplit="1" topLeftCell="C116" activePane="bottomRight" state="frozen"/>
      <selection pane="topRight" activeCell="C1" sqref="C1"/>
      <selection pane="bottomLeft" activeCell="A2" sqref="A2"/>
      <selection pane="bottomRight" activeCell="P6" sqref="P6"/>
    </sheetView>
  </sheetViews>
  <sheetFormatPr defaultRowHeight="15" x14ac:dyDescent="0.25"/>
  <cols>
    <col min="1" max="7" width="9.140625" style="7"/>
  </cols>
  <sheetData>
    <row r="1" spans="1:7" x14ac:dyDescent="0.25">
      <c r="A1" s="7" t="s">
        <v>139</v>
      </c>
      <c r="B1" s="7" t="s">
        <v>140</v>
      </c>
      <c r="C1" s="7" t="s">
        <v>1</v>
      </c>
      <c r="D1" s="7" t="s">
        <v>141</v>
      </c>
      <c r="E1" s="7" t="s">
        <v>143</v>
      </c>
      <c r="F1" s="7" t="s">
        <v>0</v>
      </c>
      <c r="G1" s="7" t="s">
        <v>142</v>
      </c>
    </row>
    <row r="2" spans="1:7" x14ac:dyDescent="0.25">
      <c r="A2" s="2" t="s">
        <v>2</v>
      </c>
      <c r="B2" s="8">
        <v>36526</v>
      </c>
      <c r="C2" s="7">
        <v>5264</v>
      </c>
      <c r="D2" s="7">
        <v>712683</v>
      </c>
      <c r="E2" s="7">
        <v>1326801.4671712143</v>
      </c>
      <c r="F2" s="9">
        <v>335.47</v>
      </c>
      <c r="G2" s="7">
        <v>1765914.08</v>
      </c>
    </row>
    <row r="3" spans="1:7" x14ac:dyDescent="0.25">
      <c r="A3" s="2" t="s">
        <v>3</v>
      </c>
      <c r="B3" s="8">
        <v>36557</v>
      </c>
      <c r="C3" s="7">
        <v>5220</v>
      </c>
      <c r="D3" s="7">
        <v>735899</v>
      </c>
      <c r="E3" s="7">
        <v>1349908.0860386377</v>
      </c>
      <c r="F3" s="9">
        <v>324.3</v>
      </c>
      <c r="G3" s="7">
        <v>1692846</v>
      </c>
    </row>
    <row r="4" spans="1:7" x14ac:dyDescent="0.25">
      <c r="A4" s="2" t="s">
        <v>4</v>
      </c>
      <c r="B4" s="8">
        <v>36586</v>
      </c>
      <c r="C4" s="7">
        <v>5203</v>
      </c>
      <c r="D4" s="7">
        <v>807833</v>
      </c>
      <c r="E4" s="7">
        <v>1441822.1469826726</v>
      </c>
      <c r="F4" s="9">
        <v>364.48</v>
      </c>
      <c r="G4" s="7">
        <v>1896389.4400000002</v>
      </c>
    </row>
    <row r="5" spans="1:7" x14ac:dyDescent="0.25">
      <c r="A5" s="2" t="s">
        <v>5</v>
      </c>
      <c r="B5" s="8">
        <v>36617</v>
      </c>
      <c r="C5" s="7">
        <v>5220</v>
      </c>
      <c r="D5" s="7">
        <v>689599</v>
      </c>
      <c r="E5" s="7">
        <v>1346024.0987851026</v>
      </c>
      <c r="F5" s="9">
        <v>363.38</v>
      </c>
      <c r="G5" s="7">
        <v>1896843.5999999999</v>
      </c>
    </row>
    <row r="6" spans="1:7" x14ac:dyDescent="0.25">
      <c r="A6" s="2" t="s">
        <v>6</v>
      </c>
      <c r="B6" s="8">
        <v>36647</v>
      </c>
      <c r="C6" s="7">
        <v>5195</v>
      </c>
      <c r="D6" s="7">
        <v>788010</v>
      </c>
      <c r="E6" s="7">
        <v>1559448.6822014207</v>
      </c>
      <c r="F6" s="9">
        <v>361.73</v>
      </c>
      <c r="G6" s="7">
        <v>1879187.35</v>
      </c>
    </row>
    <row r="7" spans="1:7" x14ac:dyDescent="0.25">
      <c r="A7" s="2" t="s">
        <v>7</v>
      </c>
      <c r="B7" s="8">
        <v>36678</v>
      </c>
      <c r="C7" s="7">
        <v>5151</v>
      </c>
      <c r="D7" s="7">
        <v>775691</v>
      </c>
      <c r="E7" s="7">
        <v>1512004.71353648</v>
      </c>
      <c r="F7" s="9">
        <v>350.2</v>
      </c>
      <c r="G7" s="7">
        <v>1803880.2</v>
      </c>
    </row>
    <row r="8" spans="1:7" x14ac:dyDescent="0.25">
      <c r="A8" s="2" t="s">
        <v>8</v>
      </c>
      <c r="B8" s="8">
        <v>36708</v>
      </c>
      <c r="C8" s="7">
        <v>5202</v>
      </c>
      <c r="D8" s="7">
        <v>706838</v>
      </c>
      <c r="E8" s="7">
        <v>1425258.2486888401</v>
      </c>
      <c r="F8" s="9">
        <v>388.84</v>
      </c>
      <c r="G8" s="7">
        <v>2022745.68</v>
      </c>
    </row>
    <row r="9" spans="1:7" x14ac:dyDescent="0.25">
      <c r="A9" s="2" t="s">
        <v>9</v>
      </c>
      <c r="B9" s="8">
        <v>36739</v>
      </c>
      <c r="C9" s="7">
        <v>5160</v>
      </c>
      <c r="D9" s="7">
        <v>719204</v>
      </c>
      <c r="E9" s="7">
        <v>1499170.5171612559</v>
      </c>
      <c r="F9" s="9">
        <v>373.35</v>
      </c>
      <c r="G9" s="7">
        <v>1926486.0000000002</v>
      </c>
    </row>
    <row r="10" spans="1:7" x14ac:dyDescent="0.25">
      <c r="A10" s="2" t="s">
        <v>10</v>
      </c>
      <c r="B10" s="8">
        <v>36770</v>
      </c>
      <c r="C10" s="7">
        <v>4974</v>
      </c>
      <c r="D10" s="7">
        <v>665589</v>
      </c>
      <c r="E10" s="7">
        <v>1385293.5338246033</v>
      </c>
      <c r="F10" s="9">
        <v>347.64</v>
      </c>
      <c r="G10" s="7">
        <v>1729161.3599999999</v>
      </c>
    </row>
    <row r="11" spans="1:7" x14ac:dyDescent="0.25">
      <c r="A11" s="2" t="s">
        <v>11</v>
      </c>
      <c r="B11" s="8">
        <v>36800</v>
      </c>
      <c r="C11" s="7">
        <v>4884</v>
      </c>
      <c r="D11" s="7">
        <v>716123</v>
      </c>
      <c r="E11" s="7">
        <v>1469969.6607581491</v>
      </c>
      <c r="F11" s="9">
        <v>394.09</v>
      </c>
      <c r="G11" s="7">
        <v>1924735.5599999998</v>
      </c>
    </row>
    <row r="12" spans="1:7" x14ac:dyDescent="0.25">
      <c r="A12" s="2" t="s">
        <v>12</v>
      </c>
      <c r="B12" s="8">
        <v>36831</v>
      </c>
      <c r="C12" s="7">
        <v>4797</v>
      </c>
      <c r="D12" s="7">
        <v>688524</v>
      </c>
      <c r="E12" s="7">
        <v>1398334.8602536016</v>
      </c>
      <c r="F12" s="9">
        <v>412.93</v>
      </c>
      <c r="G12" s="7">
        <v>1980825.21</v>
      </c>
    </row>
    <row r="13" spans="1:7" x14ac:dyDescent="0.25">
      <c r="A13" s="2" t="s">
        <v>13</v>
      </c>
      <c r="B13" s="8">
        <v>36861</v>
      </c>
      <c r="C13" s="7">
        <v>4859</v>
      </c>
      <c r="D13" s="7">
        <v>617748</v>
      </c>
      <c r="E13" s="7">
        <v>1381491.1040297416</v>
      </c>
      <c r="F13" s="9">
        <v>387.36</v>
      </c>
      <c r="G13" s="7">
        <v>1882182.24</v>
      </c>
    </row>
    <row r="14" spans="1:7" x14ac:dyDescent="0.25">
      <c r="A14" s="3" t="s">
        <v>14</v>
      </c>
      <c r="B14" s="8">
        <v>36892</v>
      </c>
      <c r="C14" s="7">
        <v>4909</v>
      </c>
      <c r="D14" s="7">
        <v>721294</v>
      </c>
      <c r="E14" s="7">
        <v>1428454.6571068179</v>
      </c>
      <c r="F14" s="9">
        <v>382.48</v>
      </c>
      <c r="G14" s="7">
        <v>1877594.32</v>
      </c>
    </row>
    <row r="15" spans="1:7" x14ac:dyDescent="0.25">
      <c r="A15" s="2" t="s">
        <v>15</v>
      </c>
      <c r="B15" s="8">
        <v>36923</v>
      </c>
      <c r="C15" s="7">
        <v>4937</v>
      </c>
      <c r="D15" s="7">
        <v>655840</v>
      </c>
      <c r="E15" s="7">
        <v>1384406.5591183694</v>
      </c>
      <c r="F15" s="9">
        <v>350.11</v>
      </c>
      <c r="G15" s="7">
        <v>1728493.07</v>
      </c>
    </row>
    <row r="16" spans="1:7" x14ac:dyDescent="0.25">
      <c r="A16" s="2" t="s">
        <v>16</v>
      </c>
      <c r="B16" s="8">
        <v>36951</v>
      </c>
      <c r="C16" s="7">
        <v>4951</v>
      </c>
      <c r="D16" s="7">
        <v>743574</v>
      </c>
      <c r="E16" s="7">
        <v>1464653.2895173603</v>
      </c>
      <c r="F16" s="9">
        <v>427.73</v>
      </c>
      <c r="G16" s="7">
        <v>2117691.23</v>
      </c>
    </row>
    <row r="17" spans="1:7" x14ac:dyDescent="0.25">
      <c r="A17" s="2" t="s">
        <v>17</v>
      </c>
      <c r="B17" s="8">
        <v>36982</v>
      </c>
      <c r="C17" s="7">
        <v>5019</v>
      </c>
      <c r="D17" s="7">
        <v>687624</v>
      </c>
      <c r="E17" s="7">
        <v>1479445.4623912899</v>
      </c>
      <c r="F17" s="9">
        <v>401.89</v>
      </c>
      <c r="G17" s="7">
        <v>2017085.91</v>
      </c>
    </row>
    <row r="18" spans="1:7" x14ac:dyDescent="0.25">
      <c r="A18" s="2" t="s">
        <v>18</v>
      </c>
      <c r="B18" s="8">
        <v>37012</v>
      </c>
      <c r="C18" s="7">
        <v>5087</v>
      </c>
      <c r="D18" s="7">
        <v>768924</v>
      </c>
      <c r="E18" s="7">
        <v>1646682.1682267808</v>
      </c>
      <c r="F18" s="9">
        <v>416.04</v>
      </c>
      <c r="G18" s="7">
        <v>2116395.48</v>
      </c>
    </row>
    <row r="19" spans="1:7" x14ac:dyDescent="0.25">
      <c r="A19" s="4" t="s">
        <v>19</v>
      </c>
      <c r="B19" s="8">
        <v>37043</v>
      </c>
      <c r="C19" s="7">
        <v>5155</v>
      </c>
      <c r="D19" s="7">
        <v>749789</v>
      </c>
      <c r="E19" s="7">
        <v>1570359.0586204606</v>
      </c>
      <c r="F19" s="9">
        <v>388.11</v>
      </c>
      <c r="G19" s="7">
        <v>2000707.05</v>
      </c>
    </row>
    <row r="20" spans="1:7" x14ac:dyDescent="0.25">
      <c r="A20" s="4" t="s">
        <v>20</v>
      </c>
      <c r="B20" s="8">
        <v>37073</v>
      </c>
      <c r="C20" s="7">
        <v>5182</v>
      </c>
      <c r="D20" s="7">
        <v>718450</v>
      </c>
      <c r="E20" s="7">
        <v>1630167.8284538272</v>
      </c>
      <c r="F20" s="9">
        <v>413.01</v>
      </c>
      <c r="G20" s="7">
        <v>2140217.8199999998</v>
      </c>
    </row>
    <row r="21" spans="1:7" x14ac:dyDescent="0.25">
      <c r="A21" s="3" t="s">
        <v>21</v>
      </c>
      <c r="B21" s="8">
        <v>37104</v>
      </c>
      <c r="C21" s="7">
        <v>5186</v>
      </c>
      <c r="D21" s="7">
        <v>729967</v>
      </c>
      <c r="E21" s="7">
        <v>1674376.8173670582</v>
      </c>
      <c r="F21" s="9">
        <v>400.61</v>
      </c>
      <c r="G21" s="7">
        <v>2077563.46</v>
      </c>
    </row>
    <row r="22" spans="1:7" x14ac:dyDescent="0.25">
      <c r="A22" s="3" t="s">
        <v>22</v>
      </c>
      <c r="B22" s="8">
        <v>37135</v>
      </c>
      <c r="C22" s="7">
        <v>5093</v>
      </c>
      <c r="D22" s="7">
        <v>700125</v>
      </c>
      <c r="E22" s="7">
        <v>1506849.2332204739</v>
      </c>
      <c r="F22" s="9">
        <v>396.76</v>
      </c>
      <c r="G22" s="7">
        <v>2020698.68</v>
      </c>
    </row>
    <row r="23" spans="1:7" x14ac:dyDescent="0.25">
      <c r="A23" s="5" t="s">
        <v>23</v>
      </c>
      <c r="B23" s="8">
        <v>37165</v>
      </c>
      <c r="C23" s="7">
        <v>4991</v>
      </c>
      <c r="D23" s="7">
        <v>767155</v>
      </c>
      <c r="E23" s="7">
        <v>1741849.9634866891</v>
      </c>
      <c r="F23" s="9">
        <v>434.3</v>
      </c>
      <c r="G23" s="7">
        <v>2167591.3000000003</v>
      </c>
    </row>
    <row r="24" spans="1:7" x14ac:dyDescent="0.25">
      <c r="A24" s="5" t="s">
        <v>24</v>
      </c>
      <c r="B24" s="8">
        <v>37196</v>
      </c>
      <c r="C24" s="7">
        <v>4980</v>
      </c>
      <c r="D24" s="7">
        <v>714996</v>
      </c>
      <c r="E24" s="7">
        <v>1563478.092013543</v>
      </c>
      <c r="F24" s="9">
        <v>462.74</v>
      </c>
      <c r="G24" s="7">
        <v>2304445.2000000002</v>
      </c>
    </row>
    <row r="25" spans="1:7" x14ac:dyDescent="0.25">
      <c r="A25" s="5" t="s">
        <v>25</v>
      </c>
      <c r="B25" s="8">
        <v>37226</v>
      </c>
      <c r="C25" s="7">
        <v>4967</v>
      </c>
      <c r="D25" s="7">
        <v>628152</v>
      </c>
      <c r="E25" s="7">
        <v>1485448.2506804753</v>
      </c>
      <c r="F25" s="9">
        <v>447.11</v>
      </c>
      <c r="G25" s="7">
        <v>2220795.37</v>
      </c>
    </row>
    <row r="26" spans="1:7" x14ac:dyDescent="0.25">
      <c r="A26" s="2" t="s">
        <v>26</v>
      </c>
      <c r="B26" s="8">
        <v>37257</v>
      </c>
      <c r="C26" s="7">
        <v>4981</v>
      </c>
      <c r="D26" s="7">
        <v>758792</v>
      </c>
      <c r="E26" s="7">
        <v>1633925.0813251012</v>
      </c>
      <c r="F26" s="9">
        <v>424.39</v>
      </c>
      <c r="G26" s="7">
        <v>2113886.59</v>
      </c>
    </row>
    <row r="27" spans="1:7" x14ac:dyDescent="0.25">
      <c r="A27" s="2" t="s">
        <v>27</v>
      </c>
      <c r="B27" s="8">
        <v>37288</v>
      </c>
      <c r="C27" s="7">
        <v>4995</v>
      </c>
      <c r="D27" s="7">
        <v>700120</v>
      </c>
      <c r="E27" s="7">
        <v>1577768.9039367987</v>
      </c>
      <c r="F27" s="9">
        <v>410.68</v>
      </c>
      <c r="G27" s="7">
        <v>2051346.6</v>
      </c>
    </row>
    <row r="28" spans="1:7" x14ac:dyDescent="0.25">
      <c r="A28" s="2" t="s">
        <v>28</v>
      </c>
      <c r="B28" s="8">
        <v>37316</v>
      </c>
      <c r="C28" s="7">
        <v>5081</v>
      </c>
      <c r="D28" s="7">
        <v>741789</v>
      </c>
      <c r="E28" s="7">
        <v>1741347.5071366925</v>
      </c>
      <c r="F28" s="9">
        <v>471.08</v>
      </c>
      <c r="G28" s="7">
        <v>2393557.48</v>
      </c>
    </row>
    <row r="29" spans="1:7" x14ac:dyDescent="0.25">
      <c r="A29" s="2" t="s">
        <v>29</v>
      </c>
      <c r="B29" s="8">
        <v>37347</v>
      </c>
      <c r="C29" s="7">
        <v>5186</v>
      </c>
      <c r="D29" s="7">
        <v>773199</v>
      </c>
      <c r="E29" s="7">
        <v>1711034.8868087365</v>
      </c>
      <c r="F29" s="9">
        <v>426.74</v>
      </c>
      <c r="G29" s="7">
        <v>2213073.64</v>
      </c>
    </row>
    <row r="30" spans="1:7" x14ac:dyDescent="0.25">
      <c r="A30" s="2" t="s">
        <v>30</v>
      </c>
      <c r="B30" s="8">
        <v>37377</v>
      </c>
      <c r="C30" s="7">
        <v>5300</v>
      </c>
      <c r="D30" s="7">
        <v>803651</v>
      </c>
      <c r="E30" s="7">
        <v>1863731.7931354975</v>
      </c>
      <c r="F30" s="9">
        <v>461.35</v>
      </c>
      <c r="G30" s="7">
        <v>2445155</v>
      </c>
    </row>
    <row r="31" spans="1:7" x14ac:dyDescent="0.25">
      <c r="A31" s="4" t="s">
        <v>31</v>
      </c>
      <c r="B31" s="8">
        <v>37408</v>
      </c>
      <c r="C31" s="7">
        <v>5350</v>
      </c>
      <c r="D31" s="7">
        <v>738413</v>
      </c>
      <c r="E31" s="7">
        <v>1761461.5282480249</v>
      </c>
      <c r="F31" s="9">
        <v>421.1</v>
      </c>
      <c r="G31" s="7">
        <v>2252885</v>
      </c>
    </row>
    <row r="32" spans="1:7" x14ac:dyDescent="0.25">
      <c r="A32" s="4" t="s">
        <v>32</v>
      </c>
      <c r="B32" s="8">
        <v>37438</v>
      </c>
      <c r="C32" s="7">
        <v>5429</v>
      </c>
      <c r="D32" s="7">
        <v>773705</v>
      </c>
      <c r="E32" s="7">
        <v>1869787.4593374494</v>
      </c>
      <c r="F32" s="9">
        <v>475.18</v>
      </c>
      <c r="G32" s="7">
        <v>2579752.2200000002</v>
      </c>
    </row>
    <row r="33" spans="1:7" x14ac:dyDescent="0.25">
      <c r="A33" s="3" t="s">
        <v>33</v>
      </c>
      <c r="B33" s="8">
        <v>37469</v>
      </c>
      <c r="C33" s="7">
        <v>5435</v>
      </c>
      <c r="D33" s="7">
        <v>733491</v>
      </c>
      <c r="E33" s="7">
        <v>1779609.871871473</v>
      </c>
      <c r="F33" s="9">
        <v>432.86</v>
      </c>
      <c r="G33" s="7">
        <v>2352594.1</v>
      </c>
    </row>
    <row r="34" spans="1:7" x14ac:dyDescent="0.25">
      <c r="A34" s="3" t="s">
        <v>34</v>
      </c>
      <c r="B34" s="8">
        <v>37500</v>
      </c>
      <c r="C34" s="7">
        <v>5424</v>
      </c>
      <c r="D34" s="7">
        <v>752882</v>
      </c>
      <c r="E34" s="7">
        <v>1685888.8003717719</v>
      </c>
      <c r="F34" s="9">
        <v>425.44</v>
      </c>
      <c r="G34" s="7">
        <v>2307586.56</v>
      </c>
    </row>
    <row r="35" spans="1:7" x14ac:dyDescent="0.25">
      <c r="A35" s="5" t="s">
        <v>35</v>
      </c>
      <c r="B35" s="8">
        <v>37530</v>
      </c>
      <c r="C35" s="7">
        <v>5359</v>
      </c>
      <c r="D35" s="7">
        <v>785218</v>
      </c>
      <c r="E35" s="7">
        <v>1760431.3217818495</v>
      </c>
      <c r="F35" s="9">
        <v>457.74</v>
      </c>
      <c r="G35" s="7">
        <v>2453028.66</v>
      </c>
    </row>
    <row r="36" spans="1:7" x14ac:dyDescent="0.25">
      <c r="A36" s="5" t="s">
        <v>36</v>
      </c>
      <c r="B36" s="8">
        <v>37561</v>
      </c>
      <c r="C36" s="7">
        <v>5294</v>
      </c>
      <c r="D36" s="7">
        <v>713911</v>
      </c>
      <c r="E36" s="7">
        <v>1614515.1364270065</v>
      </c>
      <c r="F36" s="9">
        <v>487.05</v>
      </c>
      <c r="G36" s="7">
        <v>2578442.7000000002</v>
      </c>
    </row>
    <row r="37" spans="1:7" x14ac:dyDescent="0.25">
      <c r="A37" s="5" t="s">
        <v>37</v>
      </c>
      <c r="B37" s="8">
        <v>37591</v>
      </c>
      <c r="C37" s="7">
        <v>5267</v>
      </c>
      <c r="D37" s="7">
        <v>678211</v>
      </c>
      <c r="E37" s="7">
        <v>1591624.5103896966</v>
      </c>
      <c r="F37" s="9">
        <v>475.01</v>
      </c>
      <c r="G37" s="7">
        <v>2501877.67</v>
      </c>
    </row>
    <row r="38" spans="1:7" x14ac:dyDescent="0.25">
      <c r="A38" s="2" t="s">
        <v>38</v>
      </c>
      <c r="B38" s="8">
        <v>37622</v>
      </c>
      <c r="C38" s="7">
        <v>5211</v>
      </c>
      <c r="D38" s="7">
        <v>787599</v>
      </c>
      <c r="E38" s="7">
        <v>1720802.6953462125</v>
      </c>
      <c r="F38" s="9">
        <v>482.51</v>
      </c>
      <c r="G38" s="7">
        <v>2514359.61</v>
      </c>
    </row>
    <row r="39" spans="1:7" x14ac:dyDescent="0.25">
      <c r="A39" s="2" t="s">
        <v>39</v>
      </c>
      <c r="B39" s="8">
        <v>37653</v>
      </c>
      <c r="C39" s="7">
        <v>5196</v>
      </c>
      <c r="D39" s="7">
        <v>714212</v>
      </c>
      <c r="E39" s="7">
        <v>1591556.1973046537</v>
      </c>
      <c r="F39" s="9">
        <v>435.75</v>
      </c>
      <c r="G39" s="7">
        <v>2264157</v>
      </c>
    </row>
    <row r="40" spans="1:7" x14ac:dyDescent="0.25">
      <c r="A40" s="2" t="s">
        <v>40</v>
      </c>
      <c r="B40" s="8">
        <v>37681</v>
      </c>
      <c r="C40" s="7">
        <v>5193</v>
      </c>
      <c r="D40" s="7">
        <v>743176</v>
      </c>
      <c r="E40" s="7">
        <v>1709947.3876385845</v>
      </c>
      <c r="F40" s="9">
        <v>464.1</v>
      </c>
      <c r="G40" s="7">
        <v>2410071.3000000003</v>
      </c>
    </row>
    <row r="41" spans="1:7" x14ac:dyDescent="0.25">
      <c r="A41" s="2" t="s">
        <v>41</v>
      </c>
      <c r="B41" s="8">
        <v>37712</v>
      </c>
      <c r="C41" s="7">
        <v>5107</v>
      </c>
      <c r="D41" s="7">
        <v>758444</v>
      </c>
      <c r="E41" s="7">
        <v>1884862.7763393745</v>
      </c>
      <c r="F41" s="9">
        <v>517.88</v>
      </c>
      <c r="G41" s="7">
        <v>2644813.16</v>
      </c>
    </row>
    <row r="42" spans="1:7" x14ac:dyDescent="0.25">
      <c r="A42" s="2" t="s">
        <v>42</v>
      </c>
      <c r="B42" s="8">
        <v>37742</v>
      </c>
      <c r="C42" s="7">
        <v>5112</v>
      </c>
      <c r="D42" s="7">
        <v>765371</v>
      </c>
      <c r="E42" s="7">
        <v>1830739.4941246763</v>
      </c>
      <c r="F42" s="9">
        <v>520.58000000000004</v>
      </c>
      <c r="G42" s="7">
        <v>2661204.9600000004</v>
      </c>
    </row>
    <row r="43" spans="1:7" x14ac:dyDescent="0.25">
      <c r="A43" s="4" t="s">
        <v>43</v>
      </c>
      <c r="B43" s="8">
        <v>37773</v>
      </c>
      <c r="C43" s="7">
        <v>5113</v>
      </c>
      <c r="D43" s="7">
        <v>754230</v>
      </c>
      <c r="E43" s="7">
        <v>1795652.625638983</v>
      </c>
      <c r="F43" s="9">
        <v>503.74</v>
      </c>
      <c r="G43" s="7">
        <v>2575622.62</v>
      </c>
    </row>
    <row r="44" spans="1:7" x14ac:dyDescent="0.25">
      <c r="A44" s="6" t="s">
        <v>44</v>
      </c>
      <c r="B44" s="8">
        <v>37803</v>
      </c>
      <c r="C44" s="7">
        <v>4998</v>
      </c>
      <c r="D44" s="7">
        <v>746947</v>
      </c>
      <c r="E44" s="7">
        <v>1873124.941910642</v>
      </c>
      <c r="F44" s="9">
        <v>526.21</v>
      </c>
      <c r="G44" s="7">
        <v>2629997.58</v>
      </c>
    </row>
    <row r="45" spans="1:7" x14ac:dyDescent="0.25">
      <c r="A45" s="3" t="s">
        <v>45</v>
      </c>
      <c r="B45" s="8">
        <v>37834</v>
      </c>
      <c r="C45" s="7">
        <v>4995</v>
      </c>
      <c r="D45" s="7">
        <v>677125</v>
      </c>
      <c r="E45" s="7">
        <v>1868228.3741618535</v>
      </c>
      <c r="F45" s="9">
        <v>483.77</v>
      </c>
      <c r="G45" s="7">
        <v>2416431.15</v>
      </c>
    </row>
    <row r="46" spans="1:7" x14ac:dyDescent="0.25">
      <c r="A46" s="3" t="s">
        <v>46</v>
      </c>
      <c r="B46" s="8">
        <v>37865</v>
      </c>
      <c r="C46" s="7">
        <v>4914</v>
      </c>
      <c r="D46" s="7">
        <v>702966</v>
      </c>
      <c r="E46" s="7">
        <v>1873571.167762066</v>
      </c>
      <c r="F46" s="9">
        <v>489.24</v>
      </c>
      <c r="G46" s="7">
        <v>2404125.36</v>
      </c>
    </row>
    <row r="47" spans="1:7" x14ac:dyDescent="0.25">
      <c r="A47" s="5" t="s">
        <v>47</v>
      </c>
      <c r="B47" s="8">
        <v>37895</v>
      </c>
      <c r="C47" s="7">
        <v>4980</v>
      </c>
      <c r="D47" s="7">
        <v>753828</v>
      </c>
      <c r="E47" s="7">
        <v>1846555.2678749252</v>
      </c>
      <c r="F47" s="9">
        <v>508.37</v>
      </c>
      <c r="G47" s="7">
        <v>2531682.6</v>
      </c>
    </row>
    <row r="48" spans="1:7" x14ac:dyDescent="0.25">
      <c r="A48" s="5" t="s">
        <v>48</v>
      </c>
      <c r="B48" s="8">
        <v>37926</v>
      </c>
      <c r="C48" s="7">
        <v>4894</v>
      </c>
      <c r="D48" s="7">
        <v>676045</v>
      </c>
      <c r="E48" s="7">
        <v>1794192.6906990639</v>
      </c>
      <c r="F48" s="9">
        <v>537.79999999999995</v>
      </c>
      <c r="G48" s="7">
        <v>2631993.1999999997</v>
      </c>
    </row>
    <row r="49" spans="1:7" x14ac:dyDescent="0.25">
      <c r="A49" s="5" t="s">
        <v>49</v>
      </c>
      <c r="B49" s="8">
        <v>37956</v>
      </c>
      <c r="C49" s="7">
        <v>4854</v>
      </c>
      <c r="D49" s="7">
        <v>680362</v>
      </c>
      <c r="E49" s="7">
        <v>1888584.8104627233</v>
      </c>
      <c r="F49" s="9">
        <v>519.07000000000005</v>
      </c>
      <c r="G49" s="7">
        <v>2519565.7800000003</v>
      </c>
    </row>
    <row r="50" spans="1:7" x14ac:dyDescent="0.25">
      <c r="A50" s="2" t="s">
        <v>50</v>
      </c>
      <c r="B50" s="8">
        <v>37987</v>
      </c>
      <c r="C50" s="7">
        <v>4709</v>
      </c>
      <c r="D50" s="7">
        <v>703309</v>
      </c>
      <c r="E50" s="7">
        <v>1524455.453760871</v>
      </c>
      <c r="F50" s="9">
        <v>522.53</v>
      </c>
      <c r="G50" s="7">
        <v>2460593.77</v>
      </c>
    </row>
    <row r="51" spans="1:7" x14ac:dyDescent="0.25">
      <c r="A51" s="2" t="s">
        <v>51</v>
      </c>
      <c r="B51" s="8">
        <v>38018</v>
      </c>
      <c r="C51" s="7">
        <v>4656</v>
      </c>
      <c r="D51" s="7">
        <v>661651</v>
      </c>
      <c r="E51" s="7">
        <v>1415670.0524463917</v>
      </c>
      <c r="F51" s="9">
        <v>482.8</v>
      </c>
      <c r="G51" s="7">
        <v>2247916.8000000003</v>
      </c>
    </row>
    <row r="52" spans="1:7" x14ac:dyDescent="0.25">
      <c r="A52" s="2" t="s">
        <v>52</v>
      </c>
      <c r="B52" s="8">
        <v>38047</v>
      </c>
      <c r="C52" s="7">
        <v>4685</v>
      </c>
      <c r="D52" s="7">
        <v>742675</v>
      </c>
      <c r="E52" s="7">
        <v>1615174.0357166566</v>
      </c>
      <c r="F52" s="9">
        <v>541.48</v>
      </c>
      <c r="G52" s="7">
        <v>2536833.8000000003</v>
      </c>
    </row>
    <row r="53" spans="1:7" x14ac:dyDescent="0.25">
      <c r="A53" s="2" t="s">
        <v>53</v>
      </c>
      <c r="B53" s="8">
        <v>38078</v>
      </c>
      <c r="C53" s="7">
        <v>4687</v>
      </c>
      <c r="D53" s="7">
        <v>712248</v>
      </c>
      <c r="E53" s="7">
        <v>1636896.7337183827</v>
      </c>
      <c r="F53" s="9">
        <v>535.55999999999995</v>
      </c>
      <c r="G53" s="7">
        <v>2510169.7199999997</v>
      </c>
    </row>
    <row r="54" spans="1:7" x14ac:dyDescent="0.25">
      <c r="A54" s="2" t="s">
        <v>54</v>
      </c>
      <c r="B54" s="8">
        <v>38108</v>
      </c>
      <c r="C54" s="7">
        <v>4692</v>
      </c>
      <c r="D54" s="7">
        <v>708422</v>
      </c>
      <c r="E54" s="7">
        <v>1619846.9428400716</v>
      </c>
      <c r="F54" s="9">
        <v>514.16</v>
      </c>
      <c r="G54" s="7">
        <v>2412438.7199999997</v>
      </c>
    </row>
    <row r="55" spans="1:7" x14ac:dyDescent="0.25">
      <c r="A55" s="4" t="s">
        <v>55</v>
      </c>
      <c r="B55" s="8">
        <v>38139</v>
      </c>
      <c r="C55" s="7">
        <v>4705</v>
      </c>
      <c r="D55" s="7">
        <v>718164</v>
      </c>
      <c r="E55" s="7">
        <v>1742495.6184027086</v>
      </c>
      <c r="F55" s="9">
        <v>531.94000000000005</v>
      </c>
      <c r="G55" s="7">
        <v>2502777.7000000002</v>
      </c>
    </row>
    <row r="56" spans="1:7" x14ac:dyDescent="0.25">
      <c r="A56" s="6" t="s">
        <v>56</v>
      </c>
      <c r="B56" s="8">
        <v>38169</v>
      </c>
      <c r="C56" s="7">
        <v>4677</v>
      </c>
      <c r="D56" s="7">
        <v>670455</v>
      </c>
      <c r="E56" s="7">
        <v>1729693.3877713601</v>
      </c>
      <c r="F56" s="9">
        <v>552.54999999999995</v>
      </c>
      <c r="G56" s="7">
        <v>2584276.3499999996</v>
      </c>
    </row>
    <row r="57" spans="1:7" x14ac:dyDescent="0.25">
      <c r="A57" s="3" t="s">
        <v>57</v>
      </c>
      <c r="B57" s="8">
        <v>38200</v>
      </c>
      <c r="C57" s="7">
        <v>4661</v>
      </c>
      <c r="D57" s="7">
        <v>659220</v>
      </c>
      <c r="E57" s="7">
        <v>1680895.2731859523</v>
      </c>
      <c r="F57" s="9">
        <v>528.29999999999995</v>
      </c>
      <c r="G57" s="7">
        <v>2462406.2999999998</v>
      </c>
    </row>
    <row r="58" spans="1:7" x14ac:dyDescent="0.25">
      <c r="A58" s="3" t="s">
        <v>58</v>
      </c>
      <c r="B58" s="8">
        <v>38231</v>
      </c>
      <c r="C58" s="7">
        <v>4616</v>
      </c>
      <c r="D58" s="7">
        <v>669124</v>
      </c>
      <c r="E58" s="7">
        <v>1562548.1311823672</v>
      </c>
      <c r="F58" s="9">
        <v>531.87</v>
      </c>
      <c r="G58" s="7">
        <v>2455111.92</v>
      </c>
    </row>
    <row r="59" spans="1:7" x14ac:dyDescent="0.25">
      <c r="A59" s="5" t="s">
        <v>59</v>
      </c>
      <c r="B59" s="8">
        <v>38261</v>
      </c>
      <c r="C59" s="7">
        <v>4551</v>
      </c>
      <c r="D59" s="7">
        <v>655204</v>
      </c>
      <c r="E59" s="7">
        <v>1596795.425877979</v>
      </c>
      <c r="F59" s="9">
        <v>554.70000000000005</v>
      </c>
      <c r="G59" s="7">
        <v>2524439.7000000002</v>
      </c>
    </row>
    <row r="60" spans="1:7" x14ac:dyDescent="0.25">
      <c r="A60" s="5" t="s">
        <v>60</v>
      </c>
      <c r="B60" s="8">
        <v>38292</v>
      </c>
      <c r="C60" s="7">
        <v>4485</v>
      </c>
      <c r="D60" s="7">
        <v>638657</v>
      </c>
      <c r="E60" s="7">
        <v>1556718.3164044346</v>
      </c>
      <c r="F60" s="9">
        <v>616.13</v>
      </c>
      <c r="G60" s="7">
        <v>2763343.05</v>
      </c>
    </row>
    <row r="61" spans="1:7" x14ac:dyDescent="0.25">
      <c r="A61" s="5" t="s">
        <v>61</v>
      </c>
      <c r="B61" s="8">
        <v>38322</v>
      </c>
      <c r="C61" s="7">
        <v>4165</v>
      </c>
      <c r="D61" s="7">
        <v>598331</v>
      </c>
      <c r="E61" s="7">
        <v>1548828.0886941513</v>
      </c>
      <c r="F61" s="9">
        <v>624.6</v>
      </c>
      <c r="G61" s="7">
        <v>2601459</v>
      </c>
    </row>
    <row r="62" spans="1:7" x14ac:dyDescent="0.25">
      <c r="A62" s="2" t="s">
        <v>62</v>
      </c>
      <c r="B62" s="8">
        <v>38353</v>
      </c>
      <c r="C62" s="7">
        <v>3864</v>
      </c>
      <c r="D62" s="7">
        <v>571129</v>
      </c>
      <c r="E62" s="7">
        <v>1467723.0299409148</v>
      </c>
      <c r="F62" s="9">
        <v>570.48</v>
      </c>
      <c r="G62" s="7">
        <v>2204334.7200000002</v>
      </c>
    </row>
    <row r="63" spans="1:7" x14ac:dyDescent="0.25">
      <c r="A63" s="2" t="s">
        <v>63</v>
      </c>
      <c r="B63" s="8">
        <v>38384</v>
      </c>
      <c r="C63" s="7">
        <v>3871</v>
      </c>
      <c r="D63" s="7">
        <v>553633</v>
      </c>
      <c r="E63" s="7">
        <v>1375664.6086436964</v>
      </c>
      <c r="F63" s="9">
        <v>529.80999999999995</v>
      </c>
      <c r="G63" s="7">
        <v>2050894.5099999998</v>
      </c>
    </row>
    <row r="64" spans="1:7" x14ac:dyDescent="0.25">
      <c r="A64" s="2" t="s">
        <v>64</v>
      </c>
      <c r="B64" s="8">
        <v>38412</v>
      </c>
      <c r="C64" s="7">
        <v>3936</v>
      </c>
      <c r="D64" s="7">
        <v>606682</v>
      </c>
      <c r="E64" s="7">
        <v>1654808.2055367455</v>
      </c>
      <c r="F64" s="9">
        <v>595.38</v>
      </c>
      <c r="G64" s="7">
        <v>2343415.6800000002</v>
      </c>
    </row>
    <row r="65" spans="1:7" x14ac:dyDescent="0.25">
      <c r="A65" s="2" t="s">
        <v>65</v>
      </c>
      <c r="B65" s="8">
        <v>38443</v>
      </c>
      <c r="C65" s="7">
        <v>4063</v>
      </c>
      <c r="D65" s="7">
        <v>625041</v>
      </c>
      <c r="E65" s="7">
        <v>1575672.110469362</v>
      </c>
      <c r="F65" s="9">
        <v>596.49</v>
      </c>
      <c r="G65" s="7">
        <v>2423538.87</v>
      </c>
    </row>
    <row r="66" spans="1:7" x14ac:dyDescent="0.25">
      <c r="A66" s="2" t="s">
        <v>66</v>
      </c>
      <c r="B66" s="8">
        <v>38473</v>
      </c>
      <c r="C66" s="7">
        <v>4104</v>
      </c>
      <c r="D66" s="7">
        <v>631180</v>
      </c>
      <c r="E66" s="7">
        <v>1697765.4849631547</v>
      </c>
      <c r="F66" s="9">
        <v>545.26</v>
      </c>
      <c r="G66" s="7">
        <v>2237747.04</v>
      </c>
    </row>
    <row r="67" spans="1:7" x14ac:dyDescent="0.25">
      <c r="A67" s="4" t="s">
        <v>67</v>
      </c>
      <c r="B67" s="8">
        <v>38504</v>
      </c>
      <c r="C67" s="7">
        <v>4103</v>
      </c>
      <c r="D67" s="7">
        <v>624826</v>
      </c>
      <c r="E67" s="7">
        <v>1704662.9821416715</v>
      </c>
      <c r="F67" s="9">
        <v>582.65</v>
      </c>
      <c r="G67" s="7">
        <v>2390612.9499999997</v>
      </c>
    </row>
    <row r="68" spans="1:7" x14ac:dyDescent="0.25">
      <c r="A68" s="6" t="s">
        <v>68</v>
      </c>
      <c r="B68" s="8">
        <v>38534</v>
      </c>
      <c r="C68" s="7">
        <v>4117</v>
      </c>
      <c r="D68" s="7">
        <v>599117</v>
      </c>
      <c r="E68" s="7">
        <v>1637579.8977627298</v>
      </c>
      <c r="F68" s="9">
        <v>615.27</v>
      </c>
      <c r="G68" s="7">
        <v>2533066.59</v>
      </c>
    </row>
    <row r="69" spans="1:7" x14ac:dyDescent="0.25">
      <c r="A69" s="3" t="s">
        <v>69</v>
      </c>
      <c r="B69" s="8">
        <v>38565</v>
      </c>
      <c r="C69" s="7">
        <v>4088</v>
      </c>
      <c r="D69" s="7">
        <v>592884</v>
      </c>
      <c r="E69" s="7">
        <v>1685998.9709885148</v>
      </c>
      <c r="F69" s="9">
        <v>580.01</v>
      </c>
      <c r="G69" s="7">
        <v>2371080.88</v>
      </c>
    </row>
    <row r="70" spans="1:7" x14ac:dyDescent="0.25">
      <c r="A70" s="3" t="s">
        <v>70</v>
      </c>
      <c r="B70" s="8">
        <v>38596</v>
      </c>
      <c r="C70" s="7">
        <v>3997</v>
      </c>
      <c r="D70" s="7">
        <v>577428</v>
      </c>
      <c r="E70" s="7">
        <v>1633977.9924317864</v>
      </c>
      <c r="F70" s="9">
        <v>585.62</v>
      </c>
      <c r="G70" s="7">
        <v>2340723.14</v>
      </c>
    </row>
    <row r="71" spans="1:7" x14ac:dyDescent="0.25">
      <c r="A71" s="5" t="s">
        <v>71</v>
      </c>
      <c r="B71" s="8">
        <v>38626</v>
      </c>
      <c r="C71" s="7">
        <v>3915</v>
      </c>
      <c r="D71" s="7">
        <v>589537</v>
      </c>
      <c r="E71" s="7">
        <v>1591616.7762065988</v>
      </c>
      <c r="F71" s="9">
        <v>630.49</v>
      </c>
      <c r="G71" s="7">
        <v>2468368.35</v>
      </c>
    </row>
    <row r="72" spans="1:7" x14ac:dyDescent="0.25">
      <c r="A72" s="5" t="s">
        <v>72</v>
      </c>
      <c r="B72" s="8">
        <v>38657</v>
      </c>
      <c r="C72" s="7">
        <v>3871</v>
      </c>
      <c r="D72" s="7">
        <v>574204</v>
      </c>
      <c r="E72" s="7">
        <v>1613879.3732988115</v>
      </c>
      <c r="F72" s="9">
        <v>637.96</v>
      </c>
      <c r="G72" s="7">
        <v>2469543.16</v>
      </c>
    </row>
    <row r="73" spans="1:7" x14ac:dyDescent="0.25">
      <c r="A73" s="5" t="s">
        <v>73</v>
      </c>
      <c r="B73" s="8">
        <v>38687</v>
      </c>
      <c r="C73" s="7">
        <v>3824</v>
      </c>
      <c r="D73" s="7">
        <v>536506</v>
      </c>
      <c r="E73" s="7">
        <v>1557860.9174799176</v>
      </c>
      <c r="F73" s="9">
        <v>609.54</v>
      </c>
      <c r="G73" s="7">
        <v>2330880.96</v>
      </c>
    </row>
    <row r="74" spans="1:7" x14ac:dyDescent="0.25">
      <c r="A74" s="2" t="s">
        <v>74</v>
      </c>
      <c r="B74" s="8">
        <v>38718</v>
      </c>
      <c r="C74" s="7">
        <v>3804</v>
      </c>
      <c r="D74" s="7">
        <v>587931</v>
      </c>
      <c r="E74" s="7">
        <v>1542110.1706167429</v>
      </c>
      <c r="F74" s="9">
        <v>614.13</v>
      </c>
      <c r="G74" s="7">
        <v>2336150.52</v>
      </c>
    </row>
    <row r="75" spans="1:7" x14ac:dyDescent="0.25">
      <c r="A75" s="2" t="s">
        <v>75</v>
      </c>
      <c r="B75" s="8">
        <v>38749</v>
      </c>
      <c r="C75" s="7">
        <v>3809</v>
      </c>
      <c r="D75" s="7">
        <v>538954</v>
      </c>
      <c r="E75" s="7">
        <v>1441947.7527716921</v>
      </c>
      <c r="F75" s="9">
        <v>556.51</v>
      </c>
      <c r="G75" s="7">
        <v>2119746.59</v>
      </c>
    </row>
    <row r="76" spans="1:7" x14ac:dyDescent="0.25">
      <c r="A76" s="2" t="s">
        <v>76</v>
      </c>
      <c r="B76" s="8">
        <v>38777</v>
      </c>
      <c r="C76" s="7">
        <v>3827</v>
      </c>
      <c r="D76" s="7">
        <v>605285</v>
      </c>
      <c r="E76" s="7">
        <v>1690088.9928965012</v>
      </c>
      <c r="F76" s="9">
        <v>624.44000000000005</v>
      </c>
      <c r="G76" s="7">
        <v>2389731.8800000004</v>
      </c>
    </row>
    <row r="77" spans="1:7" x14ac:dyDescent="0.25">
      <c r="A77" s="2" t="s">
        <v>77</v>
      </c>
      <c r="B77" s="8">
        <v>38808</v>
      </c>
      <c r="C77" s="7">
        <v>3848</v>
      </c>
      <c r="D77" s="7">
        <v>546132</v>
      </c>
      <c r="E77" s="7">
        <v>1475814.9107083583</v>
      </c>
      <c r="F77" s="9">
        <v>631.35</v>
      </c>
      <c r="G77" s="7">
        <v>2429434.8000000003</v>
      </c>
    </row>
    <row r="78" spans="1:7" x14ac:dyDescent="0.25">
      <c r="A78" s="2" t="s">
        <v>78</v>
      </c>
      <c r="B78" s="8">
        <v>38838</v>
      </c>
      <c r="C78" s="7">
        <v>3873</v>
      </c>
      <c r="D78" s="7">
        <v>596775</v>
      </c>
      <c r="E78" s="7">
        <v>1792263.3605523468</v>
      </c>
      <c r="F78" s="9">
        <v>623.07000000000005</v>
      </c>
      <c r="G78" s="7">
        <v>2413150.1100000003</v>
      </c>
    </row>
    <row r="79" spans="1:7" x14ac:dyDescent="0.25">
      <c r="A79" s="4" t="s">
        <v>79</v>
      </c>
      <c r="B79" s="8">
        <v>38869</v>
      </c>
      <c r="C79" s="7">
        <v>3896</v>
      </c>
      <c r="D79" s="7">
        <v>580640</v>
      </c>
      <c r="E79" s="7">
        <v>1693055.1350992497</v>
      </c>
      <c r="F79" s="9">
        <v>612.45000000000005</v>
      </c>
      <c r="G79" s="7">
        <v>2386105.2000000002</v>
      </c>
    </row>
    <row r="80" spans="1:7" x14ac:dyDescent="0.25">
      <c r="A80" s="6" t="s">
        <v>80</v>
      </c>
      <c r="B80" s="8">
        <v>38899</v>
      </c>
      <c r="C80" s="7">
        <v>3926</v>
      </c>
      <c r="D80" s="7">
        <v>549657</v>
      </c>
      <c r="E80" s="7">
        <v>1700607.1167762065</v>
      </c>
      <c r="F80" s="9">
        <v>631.86</v>
      </c>
      <c r="G80" s="7">
        <v>2480682.36</v>
      </c>
    </row>
    <row r="81" spans="1:7" x14ac:dyDescent="0.25">
      <c r="A81" s="3" t="s">
        <v>81</v>
      </c>
      <c r="B81" s="8">
        <v>38930</v>
      </c>
      <c r="C81" s="7">
        <v>3890</v>
      </c>
      <c r="D81" s="7">
        <v>564177</v>
      </c>
      <c r="E81" s="7">
        <v>1720283.7084246166</v>
      </c>
      <c r="F81" s="9">
        <v>620.35</v>
      </c>
      <c r="G81" s="7">
        <v>2413161.5</v>
      </c>
    </row>
    <row r="82" spans="1:7" x14ac:dyDescent="0.25">
      <c r="A82" s="3" t="s">
        <v>82</v>
      </c>
      <c r="B82" s="8">
        <v>38961</v>
      </c>
      <c r="C82" s="7">
        <v>3823</v>
      </c>
      <c r="D82" s="7">
        <v>536127</v>
      </c>
      <c r="E82" s="7">
        <v>1555636.3274248156</v>
      </c>
      <c r="F82" s="9">
        <v>624.59</v>
      </c>
      <c r="G82" s="7">
        <v>2387807.5700000003</v>
      </c>
    </row>
    <row r="83" spans="1:7" x14ac:dyDescent="0.25">
      <c r="A83" s="5" t="s">
        <v>83</v>
      </c>
      <c r="B83" s="8">
        <v>38991</v>
      </c>
      <c r="C83" s="7">
        <v>3802</v>
      </c>
      <c r="D83" s="7">
        <v>586988</v>
      </c>
      <c r="E83" s="7">
        <v>1638029.4430060412</v>
      </c>
      <c r="F83" s="9">
        <v>675.66</v>
      </c>
      <c r="G83" s="7">
        <v>2568859.3199999998</v>
      </c>
    </row>
    <row r="84" spans="1:7" x14ac:dyDescent="0.25">
      <c r="A84" s="5" t="s">
        <v>84</v>
      </c>
      <c r="B84" s="8">
        <v>39022</v>
      </c>
      <c r="C84" s="7">
        <v>3791</v>
      </c>
      <c r="D84" s="7">
        <v>554497</v>
      </c>
      <c r="E84" s="7">
        <v>1606678.8820288123</v>
      </c>
      <c r="F84" s="9">
        <v>696.82</v>
      </c>
      <c r="G84" s="7">
        <v>2641644.62</v>
      </c>
    </row>
    <row r="85" spans="1:7" x14ac:dyDescent="0.25">
      <c r="A85" s="5" t="s">
        <v>85</v>
      </c>
      <c r="B85" s="8">
        <v>39052</v>
      </c>
      <c r="C85" s="7">
        <v>3758</v>
      </c>
      <c r="D85" s="7">
        <v>499075</v>
      </c>
      <c r="E85" s="7">
        <v>1491364.0045143729</v>
      </c>
      <c r="F85" s="9">
        <v>663.3</v>
      </c>
      <c r="G85" s="7">
        <v>2492681.4</v>
      </c>
    </row>
    <row r="86" spans="1:7" x14ac:dyDescent="0.25">
      <c r="A86" s="2" t="s">
        <v>86</v>
      </c>
      <c r="B86" s="8">
        <v>39083</v>
      </c>
      <c r="C86" s="7">
        <v>3774</v>
      </c>
      <c r="D86" s="7">
        <v>588419</v>
      </c>
      <c r="E86" s="7">
        <v>1587683.2304321846</v>
      </c>
      <c r="F86" s="9">
        <v>670.84</v>
      </c>
      <c r="G86" s="7">
        <v>2531750.16</v>
      </c>
    </row>
    <row r="87" spans="1:7" x14ac:dyDescent="0.25">
      <c r="A87" s="2" t="s">
        <v>87</v>
      </c>
      <c r="B87" s="8">
        <v>39114</v>
      </c>
      <c r="C87" s="7">
        <v>3760</v>
      </c>
      <c r="D87" s="7">
        <v>515990</v>
      </c>
      <c r="E87" s="7">
        <v>1636099.0174600012</v>
      </c>
      <c r="F87" s="9">
        <v>634.85</v>
      </c>
      <c r="G87" s="7">
        <v>2387036</v>
      </c>
    </row>
    <row r="88" spans="1:7" x14ac:dyDescent="0.25">
      <c r="A88" s="2" t="s">
        <v>88</v>
      </c>
      <c r="B88" s="8">
        <v>39142</v>
      </c>
      <c r="C88" s="7">
        <v>3750</v>
      </c>
      <c r="D88" s="7">
        <v>572438</v>
      </c>
      <c r="E88" s="7">
        <v>1768958.4412135696</v>
      </c>
      <c r="F88" s="9">
        <v>717.1</v>
      </c>
      <c r="G88" s="7">
        <v>2689125</v>
      </c>
    </row>
    <row r="89" spans="1:7" x14ac:dyDescent="0.25">
      <c r="A89" s="2" t="s">
        <v>89</v>
      </c>
      <c r="B89" s="8">
        <v>39173</v>
      </c>
      <c r="C89" s="7">
        <v>3787</v>
      </c>
      <c r="D89" s="7">
        <v>558498</v>
      </c>
      <c r="E89" s="7">
        <v>1692116.3778795723</v>
      </c>
      <c r="F89" s="9">
        <v>682.22</v>
      </c>
      <c r="G89" s="7">
        <v>2583567.14</v>
      </c>
    </row>
    <row r="90" spans="1:7" x14ac:dyDescent="0.25">
      <c r="A90" s="2" t="s">
        <v>90</v>
      </c>
      <c r="B90" s="8">
        <v>39203</v>
      </c>
      <c r="C90" s="7">
        <v>3802</v>
      </c>
      <c r="D90" s="7">
        <v>594947</v>
      </c>
      <c r="E90" s="7">
        <v>1890192.3587598752</v>
      </c>
      <c r="F90" s="9">
        <v>686.39</v>
      </c>
      <c r="G90" s="7">
        <v>2609654.7799999998</v>
      </c>
    </row>
    <row r="91" spans="1:7" x14ac:dyDescent="0.25">
      <c r="A91" s="4" t="s">
        <v>91</v>
      </c>
      <c r="B91" s="8">
        <v>39234</v>
      </c>
      <c r="C91" s="7">
        <v>3835</v>
      </c>
      <c r="D91" s="7">
        <v>570672</v>
      </c>
      <c r="E91" s="7">
        <v>1917321.781849565</v>
      </c>
      <c r="F91" s="9">
        <v>636.41999999999996</v>
      </c>
      <c r="G91" s="7">
        <v>2440670.6999999997</v>
      </c>
    </row>
    <row r="92" spans="1:7" x14ac:dyDescent="0.25">
      <c r="A92" s="6" t="s">
        <v>92</v>
      </c>
      <c r="B92" s="8">
        <v>39264</v>
      </c>
      <c r="C92" s="7">
        <v>3811</v>
      </c>
      <c r="D92" s="7">
        <v>550101</v>
      </c>
      <c r="E92" s="7">
        <v>1902470.1254730134</v>
      </c>
      <c r="F92" s="9">
        <v>677.87</v>
      </c>
      <c r="G92" s="7">
        <v>2583362.5699999998</v>
      </c>
    </row>
    <row r="93" spans="1:7" x14ac:dyDescent="0.25">
      <c r="A93" s="3" t="s">
        <v>93</v>
      </c>
      <c r="B93" s="8">
        <v>39295</v>
      </c>
      <c r="C93" s="7">
        <v>3813</v>
      </c>
      <c r="D93" s="7">
        <v>550758</v>
      </c>
      <c r="E93" s="7">
        <v>1836597.9552545974</v>
      </c>
      <c r="F93" s="9">
        <v>665.27</v>
      </c>
      <c r="G93" s="7">
        <v>2536674.5099999998</v>
      </c>
    </row>
    <row r="94" spans="1:7" x14ac:dyDescent="0.25">
      <c r="A94" s="3" t="s">
        <v>94</v>
      </c>
      <c r="B94" s="8">
        <v>39326</v>
      </c>
      <c r="C94" s="7">
        <v>3700</v>
      </c>
      <c r="D94" s="7">
        <v>515841</v>
      </c>
      <c r="E94" s="7">
        <v>1706548.2307641238</v>
      </c>
      <c r="F94" s="9">
        <v>633.14</v>
      </c>
      <c r="G94" s="7">
        <v>2342618</v>
      </c>
    </row>
    <row r="95" spans="1:7" x14ac:dyDescent="0.25">
      <c r="A95" s="5" t="s">
        <v>95</v>
      </c>
      <c r="B95" s="8">
        <v>39356</v>
      </c>
      <c r="C95" s="7">
        <v>3742</v>
      </c>
      <c r="D95" s="7">
        <v>576499</v>
      </c>
      <c r="E95" s="7">
        <v>1926467.0384385579</v>
      </c>
      <c r="F95" s="9">
        <v>690.88</v>
      </c>
      <c r="G95" s="7">
        <v>2585272.96</v>
      </c>
    </row>
    <row r="96" spans="1:7" x14ac:dyDescent="0.25">
      <c r="A96" s="5" t="s">
        <v>96</v>
      </c>
      <c r="B96" s="8">
        <v>39387</v>
      </c>
      <c r="C96" s="7">
        <v>3776</v>
      </c>
      <c r="D96" s="7">
        <v>554785</v>
      </c>
      <c r="E96" s="7">
        <v>1922143.4309234547</v>
      </c>
      <c r="F96" s="9">
        <v>737.25</v>
      </c>
      <c r="G96" s="7">
        <v>2783856</v>
      </c>
    </row>
    <row r="97" spans="1:7" x14ac:dyDescent="0.25">
      <c r="A97" s="5" t="s">
        <v>97</v>
      </c>
      <c r="B97" s="8">
        <v>39417</v>
      </c>
      <c r="C97" s="7">
        <v>3754</v>
      </c>
      <c r="D97" s="7">
        <v>497525</v>
      </c>
      <c r="E97" s="7">
        <v>1672365.9629555864</v>
      </c>
      <c r="F97" s="9">
        <v>696.57</v>
      </c>
      <c r="G97" s="7">
        <v>2614923.7800000003</v>
      </c>
    </row>
    <row r="98" spans="1:7" x14ac:dyDescent="0.25">
      <c r="A98" s="2" t="s">
        <v>98</v>
      </c>
      <c r="B98" s="8">
        <v>39448</v>
      </c>
      <c r="C98" s="7">
        <v>3493</v>
      </c>
      <c r="D98" s="7">
        <v>529035</v>
      </c>
      <c r="E98" s="7">
        <v>1796450.5410608775</v>
      </c>
      <c r="F98" s="9">
        <v>706.62</v>
      </c>
      <c r="G98" s="7">
        <v>2468223.66</v>
      </c>
    </row>
    <row r="99" spans="1:7" x14ac:dyDescent="0.25">
      <c r="A99" s="2" t="s">
        <v>99</v>
      </c>
      <c r="B99" s="8">
        <v>39479</v>
      </c>
      <c r="C99" s="7">
        <v>3556</v>
      </c>
      <c r="D99" s="7">
        <v>510045</v>
      </c>
      <c r="E99" s="7">
        <v>1750180.7408882692</v>
      </c>
      <c r="F99" s="9">
        <v>664.89</v>
      </c>
      <c r="G99" s="7">
        <v>2364348.84</v>
      </c>
    </row>
    <row r="100" spans="1:7" x14ac:dyDescent="0.25">
      <c r="A100" s="1" t="s">
        <v>100</v>
      </c>
      <c r="B100" s="8">
        <v>39508</v>
      </c>
      <c r="C100" s="7">
        <v>3588</v>
      </c>
      <c r="D100" s="7">
        <v>510417</v>
      </c>
      <c r="E100" s="7">
        <v>1855916.6500697071</v>
      </c>
      <c r="F100" s="9">
        <v>844.72</v>
      </c>
      <c r="G100" s="7">
        <v>3030855.36</v>
      </c>
    </row>
    <row r="101" spans="1:7" x14ac:dyDescent="0.25">
      <c r="A101" s="1" t="s">
        <v>101</v>
      </c>
      <c r="B101" s="8">
        <v>39539</v>
      </c>
      <c r="C101" s="7">
        <v>3690</v>
      </c>
      <c r="D101" s="7">
        <v>546001</v>
      </c>
      <c r="E101" s="7">
        <v>1805670.7495186881</v>
      </c>
      <c r="F101" s="9">
        <v>724.7</v>
      </c>
      <c r="G101" s="7">
        <v>2674143</v>
      </c>
    </row>
    <row r="102" spans="1:7" x14ac:dyDescent="0.25">
      <c r="A102" s="2" t="s">
        <v>102</v>
      </c>
      <c r="B102" s="8">
        <v>39569</v>
      </c>
      <c r="C102" s="7">
        <v>3665</v>
      </c>
      <c r="D102" s="7">
        <v>544052</v>
      </c>
      <c r="E102" s="7">
        <v>1922046.9693952068</v>
      </c>
      <c r="F102" s="9">
        <v>734.05</v>
      </c>
      <c r="G102" s="7">
        <v>2690293.25</v>
      </c>
    </row>
    <row r="103" spans="1:7" x14ac:dyDescent="0.25">
      <c r="A103" s="4" t="s">
        <v>103</v>
      </c>
      <c r="B103" s="8">
        <v>39600</v>
      </c>
      <c r="C103" s="7">
        <v>3681</v>
      </c>
      <c r="D103" s="7">
        <v>528854</v>
      </c>
      <c r="E103" s="7">
        <v>1809018.7545641637</v>
      </c>
      <c r="F103" s="9">
        <v>705.36</v>
      </c>
      <c r="G103" s="7">
        <v>2596430.16</v>
      </c>
    </row>
    <row r="104" spans="1:7" x14ac:dyDescent="0.25">
      <c r="A104" s="6" t="s">
        <v>104</v>
      </c>
      <c r="B104" s="8">
        <v>39630</v>
      </c>
      <c r="C104" s="7">
        <v>3695</v>
      </c>
      <c r="D104" s="7">
        <v>547737</v>
      </c>
      <c r="E104" s="7">
        <v>1865548.3303458805</v>
      </c>
      <c r="F104" s="9">
        <v>746.32</v>
      </c>
      <c r="G104" s="7">
        <v>2757652.4000000004</v>
      </c>
    </row>
    <row r="105" spans="1:7" x14ac:dyDescent="0.25">
      <c r="A105" s="3" t="s">
        <v>105</v>
      </c>
      <c r="B105" s="8">
        <v>39661</v>
      </c>
      <c r="C105" s="7">
        <v>3677</v>
      </c>
      <c r="D105" s="7">
        <v>496142</v>
      </c>
      <c r="E105" s="7">
        <v>1793113.6227843058</v>
      </c>
      <c r="F105" s="9">
        <v>719.86</v>
      </c>
      <c r="G105" s="7">
        <v>2646925.2200000002</v>
      </c>
    </row>
    <row r="106" spans="1:7" x14ac:dyDescent="0.25">
      <c r="A106" s="3" t="s">
        <v>106</v>
      </c>
      <c r="B106" s="8">
        <v>39692</v>
      </c>
      <c r="C106" s="7">
        <v>3556</v>
      </c>
      <c r="D106" s="7">
        <v>513622</v>
      </c>
      <c r="E106" s="7">
        <v>1757157.870278165</v>
      </c>
      <c r="F106" s="9">
        <v>721.89</v>
      </c>
      <c r="G106" s="7">
        <v>2567040.84</v>
      </c>
    </row>
    <row r="107" spans="1:7" x14ac:dyDescent="0.25">
      <c r="A107" s="5" t="s">
        <v>107</v>
      </c>
      <c r="B107" s="8">
        <v>39722</v>
      </c>
      <c r="C107" s="7">
        <v>3432</v>
      </c>
      <c r="D107" s="7">
        <v>521590</v>
      </c>
      <c r="E107" s="7">
        <v>1626281.6835955651</v>
      </c>
      <c r="F107" s="9">
        <v>746.19</v>
      </c>
      <c r="G107" s="7">
        <v>2560924.08</v>
      </c>
    </row>
    <row r="108" spans="1:7" x14ac:dyDescent="0.25">
      <c r="A108" s="5" t="s">
        <v>108</v>
      </c>
      <c r="B108" s="8">
        <v>39753</v>
      </c>
      <c r="C108" s="7">
        <v>3420</v>
      </c>
      <c r="D108" s="7">
        <v>472049</v>
      </c>
      <c r="E108" s="7">
        <v>1544456.0512514107</v>
      </c>
      <c r="F108" s="9">
        <v>778.32</v>
      </c>
      <c r="G108" s="7">
        <v>2661854.4000000004</v>
      </c>
    </row>
    <row r="109" spans="1:7" x14ac:dyDescent="0.25">
      <c r="A109" s="5" t="s">
        <v>109</v>
      </c>
      <c r="B109" s="8">
        <v>39783</v>
      </c>
      <c r="C109" s="7">
        <v>3400</v>
      </c>
      <c r="D109" s="7">
        <v>461027</v>
      </c>
      <c r="E109" s="7">
        <v>1533859.7224988381</v>
      </c>
      <c r="F109" s="9">
        <v>806.27</v>
      </c>
      <c r="G109" s="7">
        <v>2741318</v>
      </c>
    </row>
    <row r="110" spans="1:7" x14ac:dyDescent="0.25">
      <c r="A110" s="2" t="s">
        <v>110</v>
      </c>
      <c r="B110" s="8">
        <v>39814</v>
      </c>
      <c r="C110" s="7">
        <v>3447</v>
      </c>
      <c r="D110" s="7">
        <v>492683</v>
      </c>
      <c r="E110" s="7">
        <v>1436229.5027550953</v>
      </c>
      <c r="F110" s="9">
        <v>743.14</v>
      </c>
      <c r="G110" s="7">
        <v>2561603.58</v>
      </c>
    </row>
    <row r="111" spans="1:7" x14ac:dyDescent="0.25">
      <c r="A111" s="2" t="s">
        <v>111</v>
      </c>
      <c r="B111" s="8">
        <v>39845</v>
      </c>
      <c r="C111" s="7">
        <v>3423</v>
      </c>
      <c r="D111" s="7">
        <v>460191</v>
      </c>
      <c r="E111" s="7">
        <v>1312458.1756622186</v>
      </c>
      <c r="F111" s="9">
        <v>667.22</v>
      </c>
      <c r="G111" s="7">
        <v>2283894.06</v>
      </c>
    </row>
    <row r="112" spans="1:7" x14ac:dyDescent="0.25">
      <c r="A112" s="1" t="s">
        <v>112</v>
      </c>
      <c r="B112" s="8">
        <v>39873</v>
      </c>
      <c r="C112" s="7">
        <v>3378</v>
      </c>
      <c r="D112" s="7">
        <v>497943</v>
      </c>
      <c r="E112" s="7">
        <v>1519642.0035849432</v>
      </c>
      <c r="F112" s="9">
        <v>786.15</v>
      </c>
      <c r="G112" s="7">
        <v>2655614.6999999997</v>
      </c>
    </row>
    <row r="113" spans="1:7" x14ac:dyDescent="0.25">
      <c r="A113" s="1" t="s">
        <v>113</v>
      </c>
      <c r="B113" s="8">
        <v>39904</v>
      </c>
      <c r="C113" s="7">
        <v>3433</v>
      </c>
      <c r="D113" s="7">
        <v>499888</v>
      </c>
      <c r="E113" s="7">
        <v>1357285.2021509658</v>
      </c>
      <c r="F113" s="9">
        <v>748.03</v>
      </c>
      <c r="G113" s="7">
        <v>2567986.9899999998</v>
      </c>
    </row>
    <row r="114" spans="1:7" x14ac:dyDescent="0.25">
      <c r="A114" s="2" t="s">
        <v>114</v>
      </c>
      <c r="B114" s="8">
        <v>39934</v>
      </c>
      <c r="C114" s="7">
        <v>3438</v>
      </c>
      <c r="D114" s="7">
        <v>495530</v>
      </c>
      <c r="E114" s="7">
        <v>1468535.3515236008</v>
      </c>
      <c r="F114" s="9">
        <v>750.03</v>
      </c>
      <c r="G114" s="7">
        <v>2578603.14</v>
      </c>
    </row>
    <row r="115" spans="1:7" x14ac:dyDescent="0.25">
      <c r="A115" s="4" t="s">
        <v>115</v>
      </c>
      <c r="B115" s="8">
        <v>39965</v>
      </c>
      <c r="C115" s="7">
        <v>3416</v>
      </c>
      <c r="D115" s="7">
        <v>507821</v>
      </c>
      <c r="E115" s="7">
        <v>1399203.2795591848</v>
      </c>
      <c r="F115" s="9">
        <v>772.73</v>
      </c>
      <c r="G115" s="7">
        <v>2639645.6800000002</v>
      </c>
    </row>
    <row r="116" spans="1:7" x14ac:dyDescent="0.25">
      <c r="A116" s="6" t="s">
        <v>116</v>
      </c>
      <c r="B116" s="8">
        <v>39995</v>
      </c>
      <c r="C116" s="7">
        <v>3355</v>
      </c>
      <c r="D116" s="7">
        <v>483753</v>
      </c>
      <c r="E116" s="7">
        <v>1332273.8830246299</v>
      </c>
      <c r="F116" s="9">
        <v>784.84</v>
      </c>
      <c r="G116" s="7">
        <v>2633138.2000000002</v>
      </c>
    </row>
    <row r="117" spans="1:7" x14ac:dyDescent="0.25">
      <c r="A117" s="3" t="s">
        <v>117</v>
      </c>
      <c r="B117" s="8">
        <v>40026</v>
      </c>
      <c r="C117" s="7">
        <v>3362</v>
      </c>
      <c r="D117" s="7">
        <v>450469</v>
      </c>
      <c r="E117" s="7">
        <v>1344029.6089756356</v>
      </c>
      <c r="F117" s="9">
        <v>743.16</v>
      </c>
      <c r="G117" s="7">
        <v>2498503.92</v>
      </c>
    </row>
    <row r="118" spans="1:7" x14ac:dyDescent="0.25">
      <c r="A118" s="3" t="s">
        <v>118</v>
      </c>
      <c r="B118" s="8">
        <v>40057</v>
      </c>
      <c r="C118" s="7">
        <v>3267</v>
      </c>
      <c r="D118" s="7">
        <v>471031</v>
      </c>
      <c r="E118" s="7">
        <v>1301398.8913231096</v>
      </c>
      <c r="F118" s="9">
        <v>762.35</v>
      </c>
      <c r="G118" s="7">
        <v>2490597.4500000002</v>
      </c>
    </row>
    <row r="119" spans="1:7" x14ac:dyDescent="0.25">
      <c r="A119" s="5" t="s">
        <v>119</v>
      </c>
      <c r="B119" s="8">
        <v>40087</v>
      </c>
      <c r="C119" s="7">
        <v>3508</v>
      </c>
      <c r="D119" s="7">
        <v>525468</v>
      </c>
      <c r="E119" s="7">
        <v>1339921.3304122684</v>
      </c>
      <c r="F119" s="9">
        <v>710.76</v>
      </c>
      <c r="G119" s="7">
        <v>2493346.08</v>
      </c>
    </row>
    <row r="120" spans="1:7" x14ac:dyDescent="0.25">
      <c r="A120" s="5" t="s">
        <v>120</v>
      </c>
      <c r="B120" s="8">
        <v>40118</v>
      </c>
      <c r="C120" s="7">
        <v>3488</v>
      </c>
      <c r="D120" s="7">
        <v>499770</v>
      </c>
      <c r="E120" s="7">
        <v>1385474.2415189536</v>
      </c>
      <c r="F120" s="9">
        <v>812.33</v>
      </c>
      <c r="G120" s="7">
        <v>2833407.04</v>
      </c>
    </row>
    <row r="121" spans="1:7" x14ac:dyDescent="0.25">
      <c r="A121" s="5" t="s">
        <v>121</v>
      </c>
      <c r="B121" s="8">
        <v>40148</v>
      </c>
      <c r="C121" s="7">
        <v>3473</v>
      </c>
      <c r="D121" s="7">
        <v>485943</v>
      </c>
      <c r="E121" s="7">
        <v>1368963.0551682932</v>
      </c>
      <c r="F121" s="9">
        <v>745.97</v>
      </c>
      <c r="G121" s="7">
        <v>2590753.81</v>
      </c>
    </row>
    <row r="122" spans="1:7" x14ac:dyDescent="0.25">
      <c r="A122" s="2" t="s">
        <v>122</v>
      </c>
      <c r="B122" s="8">
        <v>40179</v>
      </c>
      <c r="C122" s="7">
        <v>3278</v>
      </c>
      <c r="D122" s="7">
        <v>465732</v>
      </c>
      <c r="E122" s="7">
        <v>1311608.2785633672</v>
      </c>
      <c r="F122" s="9">
        <v>745.9</v>
      </c>
      <c r="G122" s="7">
        <v>2445060.1999999997</v>
      </c>
    </row>
    <row r="123" spans="1:7" x14ac:dyDescent="0.25">
      <c r="A123" s="2" t="s">
        <v>123</v>
      </c>
      <c r="B123" s="8">
        <v>40210</v>
      </c>
      <c r="C123" s="7">
        <v>3280</v>
      </c>
      <c r="D123" s="7">
        <v>451625</v>
      </c>
      <c r="E123" s="7">
        <v>1341931.7864967138</v>
      </c>
      <c r="F123" s="9">
        <v>697.48</v>
      </c>
      <c r="G123" s="7">
        <v>2287734.4</v>
      </c>
    </row>
    <row r="124" spans="1:7" x14ac:dyDescent="0.25">
      <c r="A124" s="1" t="s">
        <v>124</v>
      </c>
      <c r="B124" s="8">
        <v>40238</v>
      </c>
      <c r="C124" s="7">
        <v>3308</v>
      </c>
      <c r="D124" s="7">
        <v>511838</v>
      </c>
      <c r="E124" s="7">
        <v>1637078.2712607051</v>
      </c>
      <c r="F124" s="9">
        <v>861.87</v>
      </c>
      <c r="G124" s="7">
        <v>2851065.96</v>
      </c>
    </row>
    <row r="125" spans="1:7" x14ac:dyDescent="0.25">
      <c r="A125" s="1" t="s">
        <v>125</v>
      </c>
      <c r="B125" s="8">
        <v>40269</v>
      </c>
      <c r="C125" s="7">
        <v>3326</v>
      </c>
      <c r="D125" s="7">
        <v>482872</v>
      </c>
      <c r="E125" s="7">
        <v>1391952.0347872269</v>
      </c>
      <c r="F125" s="9">
        <v>770.32</v>
      </c>
      <c r="G125" s="7">
        <v>2562084.3200000003</v>
      </c>
    </row>
    <row r="126" spans="1:7" x14ac:dyDescent="0.25">
      <c r="A126" s="2" t="s">
        <v>126</v>
      </c>
      <c r="B126" s="8">
        <v>40299</v>
      </c>
      <c r="C126" s="7">
        <v>3329</v>
      </c>
      <c r="D126" s="7">
        <v>489541</v>
      </c>
      <c r="E126" s="7">
        <v>1596784.3391090753</v>
      </c>
      <c r="F126" s="9">
        <v>781.47</v>
      </c>
      <c r="G126" s="7">
        <v>2601513.63</v>
      </c>
    </row>
    <row r="127" spans="1:7" x14ac:dyDescent="0.25">
      <c r="A127" s="4" t="s">
        <v>127</v>
      </c>
      <c r="B127" s="8">
        <v>40330</v>
      </c>
      <c r="C127" s="7">
        <v>3324</v>
      </c>
      <c r="D127" s="7">
        <v>494059</v>
      </c>
      <c r="E127" s="7">
        <v>1555001.3941445926</v>
      </c>
      <c r="F127" s="9">
        <v>790.65</v>
      </c>
      <c r="G127" s="7">
        <v>2628120.6</v>
      </c>
    </row>
    <row r="128" spans="1:7" x14ac:dyDescent="0.25">
      <c r="A128" s="6" t="s">
        <v>128</v>
      </c>
      <c r="B128" s="8">
        <v>40360</v>
      </c>
      <c r="C128" s="7">
        <v>3324</v>
      </c>
      <c r="D128" s="7">
        <v>465516</v>
      </c>
      <c r="E128" s="7">
        <v>1526586.2046073158</v>
      </c>
      <c r="F128" s="9">
        <v>778.76</v>
      </c>
      <c r="G128" s="7">
        <v>2588598.2399999998</v>
      </c>
    </row>
    <row r="129" spans="1:7" x14ac:dyDescent="0.25">
      <c r="A129" s="3" t="s">
        <v>129</v>
      </c>
      <c r="B129" s="8">
        <v>40391</v>
      </c>
      <c r="C129" s="7">
        <v>3299</v>
      </c>
      <c r="D129" s="7">
        <v>464709</v>
      </c>
      <c r="E129" s="7">
        <v>1533492.597756091</v>
      </c>
      <c r="F129" s="9">
        <v>761.71</v>
      </c>
      <c r="G129" s="7">
        <v>2512881.29</v>
      </c>
    </row>
    <row r="130" spans="1:7" x14ac:dyDescent="0.25">
      <c r="A130" s="3" t="s">
        <v>130</v>
      </c>
      <c r="B130" s="8">
        <v>40422</v>
      </c>
      <c r="C130" s="7">
        <v>3262</v>
      </c>
      <c r="D130" s="7">
        <v>479906</v>
      </c>
      <c r="E130" s="7">
        <v>1501200.9891787823</v>
      </c>
      <c r="F130" s="9">
        <v>759.27</v>
      </c>
      <c r="G130" s="7">
        <v>2476738.7399999998</v>
      </c>
    </row>
    <row r="131" spans="1:7" x14ac:dyDescent="0.25">
      <c r="A131" s="5" t="s">
        <v>131</v>
      </c>
      <c r="B131" s="8">
        <v>40452</v>
      </c>
      <c r="C131" s="7">
        <v>3233</v>
      </c>
      <c r="D131" s="7">
        <v>473604</v>
      </c>
      <c r="E131" s="7">
        <v>1522578.8687512446</v>
      </c>
      <c r="F131" s="9">
        <v>753.08</v>
      </c>
      <c r="G131" s="7">
        <v>2434707.64</v>
      </c>
    </row>
    <row r="132" spans="1:7" x14ac:dyDescent="0.25">
      <c r="A132" s="5" t="s">
        <v>132</v>
      </c>
      <c r="B132" s="8">
        <v>40483</v>
      </c>
      <c r="C132" s="7">
        <v>3193</v>
      </c>
      <c r="D132" s="7">
        <v>465068</v>
      </c>
      <c r="E132" s="7">
        <v>1528816.802761734</v>
      </c>
      <c r="F132" s="9">
        <v>880.02</v>
      </c>
      <c r="G132" s="7">
        <v>2809903.86</v>
      </c>
    </row>
    <row r="133" spans="1:7" x14ac:dyDescent="0.25">
      <c r="A133" s="5" t="s">
        <v>133</v>
      </c>
      <c r="B133" s="8">
        <v>40513</v>
      </c>
      <c r="F133" s="9">
        <v>790.64</v>
      </c>
    </row>
    <row r="134" spans="1:7" x14ac:dyDescent="0.25">
      <c r="A134" s="2" t="s">
        <v>134</v>
      </c>
    </row>
    <row r="135" spans="1:7" x14ac:dyDescent="0.25">
      <c r="A135" s="2" t="s">
        <v>135</v>
      </c>
    </row>
    <row r="136" spans="1:7" x14ac:dyDescent="0.25">
      <c r="A136" s="1" t="s">
        <v>136</v>
      </c>
    </row>
    <row r="137" spans="1:7" x14ac:dyDescent="0.25">
      <c r="A137" s="1" t="s">
        <v>137</v>
      </c>
    </row>
    <row r="138" spans="1:7" x14ac:dyDescent="0.25">
      <c r="A138" s="2" t="s">
        <v>138</v>
      </c>
    </row>
    <row r="139" spans="1:7" x14ac:dyDescent="0.25">
      <c r="A139" s="4" t="s">
        <v>209</v>
      </c>
    </row>
    <row r="140" spans="1:7" x14ac:dyDescent="0.25">
      <c r="A140" s="6" t="s">
        <v>210</v>
      </c>
    </row>
    <row r="141" spans="1:7" x14ac:dyDescent="0.25">
      <c r="A141" s="3" t="s">
        <v>211</v>
      </c>
    </row>
    <row r="142" spans="1:7" x14ac:dyDescent="0.25">
      <c r="A142" s="3" t="s">
        <v>212</v>
      </c>
    </row>
    <row r="143" spans="1:7" x14ac:dyDescent="0.25">
      <c r="A143" s="5" t="s">
        <v>213</v>
      </c>
    </row>
    <row r="144" spans="1:7" x14ac:dyDescent="0.25">
      <c r="A144" s="5" t="s">
        <v>214</v>
      </c>
    </row>
    <row r="145" spans="1:1" x14ac:dyDescent="0.25">
      <c r="A145" s="5" t="s">
        <v>215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I27" sqref="I27"/>
    </sheetView>
  </sheetViews>
  <sheetFormatPr defaultRowHeight="15" x14ac:dyDescent="0.25"/>
  <cols>
    <col min="1" max="7" width="9.140625" style="7"/>
    <col min="11" max="11" width="7.85546875" bestFit="1" customWidth="1"/>
  </cols>
  <sheetData>
    <row r="1" spans="1:18" x14ac:dyDescent="0.25">
      <c r="A1" s="7" t="s">
        <v>139</v>
      </c>
      <c r="B1" s="7" t="s">
        <v>140</v>
      </c>
      <c r="C1" s="7" t="s">
        <v>1</v>
      </c>
      <c r="D1" s="7" t="s">
        <v>141</v>
      </c>
      <c r="E1" s="7" t="s">
        <v>143</v>
      </c>
      <c r="F1" s="7" t="s">
        <v>0</v>
      </c>
      <c r="G1" s="7" t="s">
        <v>142</v>
      </c>
      <c r="H1" s="7" t="s">
        <v>189</v>
      </c>
      <c r="I1" t="s">
        <v>142</v>
      </c>
      <c r="J1" t="s">
        <v>204</v>
      </c>
      <c r="K1" s="23" t="s">
        <v>205</v>
      </c>
      <c r="M1" s="12"/>
      <c r="N1" s="12" t="s">
        <v>1</v>
      </c>
      <c r="O1" s="12" t="s">
        <v>141</v>
      </c>
      <c r="P1" s="12" t="s">
        <v>143</v>
      </c>
      <c r="Q1" s="12" t="s">
        <v>0</v>
      </c>
      <c r="R1" s="12" t="s">
        <v>142</v>
      </c>
    </row>
    <row r="2" spans="1:18" x14ac:dyDescent="0.25">
      <c r="A2" s="2" t="s">
        <v>2</v>
      </c>
      <c r="B2" s="8">
        <v>36526</v>
      </c>
      <c r="C2" s="7">
        <v>5264</v>
      </c>
      <c r="D2" s="7">
        <v>712683</v>
      </c>
      <c r="E2" s="7">
        <v>1326801.4671712143</v>
      </c>
      <c r="F2" s="9">
        <v>335.47</v>
      </c>
      <c r="G2" s="7">
        <v>1765914.08</v>
      </c>
      <c r="H2" s="7">
        <v>1</v>
      </c>
      <c r="I2">
        <f>G2</f>
        <v>1765914.08</v>
      </c>
      <c r="J2" s="28">
        <f>965023+0.2698*I2</f>
        <v>1441466.6187839999</v>
      </c>
      <c r="K2">
        <f>J2-E2</f>
        <v>114665.15161278564</v>
      </c>
      <c r="M2" s="10" t="s">
        <v>1</v>
      </c>
      <c r="N2" s="13">
        <v>1</v>
      </c>
      <c r="O2" s="13"/>
      <c r="P2" s="13"/>
      <c r="Q2" s="13"/>
      <c r="R2" s="10"/>
    </row>
    <row r="3" spans="1:18" x14ac:dyDescent="0.25">
      <c r="A3" s="2" t="s">
        <v>3</v>
      </c>
      <c r="B3" s="8">
        <v>36557</v>
      </c>
      <c r="C3" s="7">
        <v>5220</v>
      </c>
      <c r="D3" s="7">
        <v>735899</v>
      </c>
      <c r="E3" s="7">
        <v>1349908.0860386377</v>
      </c>
      <c r="F3" s="9">
        <v>324.3</v>
      </c>
      <c r="G3" s="7">
        <v>1692846</v>
      </c>
      <c r="H3" s="7">
        <v>2</v>
      </c>
      <c r="I3">
        <f>G3</f>
        <v>1692846</v>
      </c>
      <c r="J3" s="28">
        <f t="shared" ref="J3:J66" si="0">965023+0.2698*I3</f>
        <v>1421752.8507999999</v>
      </c>
      <c r="K3">
        <f t="shared" ref="K3:K66" si="1">J3-E3</f>
        <v>71844.764761362225</v>
      </c>
      <c r="M3" s="10" t="s">
        <v>141</v>
      </c>
      <c r="N3" s="13">
        <v>0.95844559988117894</v>
      </c>
      <c r="O3" s="13">
        <v>1</v>
      </c>
      <c r="P3" s="13"/>
      <c r="Q3" s="13"/>
      <c r="R3" s="10"/>
    </row>
    <row r="4" spans="1:18" x14ac:dyDescent="0.25">
      <c r="A4" s="2" t="s">
        <v>4</v>
      </c>
      <c r="B4" s="8">
        <v>36586</v>
      </c>
      <c r="C4" s="7">
        <v>5203</v>
      </c>
      <c r="D4" s="7">
        <v>807833</v>
      </c>
      <c r="E4" s="7">
        <v>1441822.1469826726</v>
      </c>
      <c r="F4" s="9">
        <v>364.48</v>
      </c>
      <c r="G4" s="7">
        <v>1896389.4400000002</v>
      </c>
      <c r="H4" s="7">
        <v>3</v>
      </c>
      <c r="I4">
        <f>G4</f>
        <v>1896389.4400000002</v>
      </c>
      <c r="J4" s="28">
        <f t="shared" si="0"/>
        <v>1476668.8709120001</v>
      </c>
      <c r="K4">
        <f t="shared" si="1"/>
        <v>34846.723929327447</v>
      </c>
      <c r="M4" s="10" t="s">
        <v>143</v>
      </c>
      <c r="N4" s="13">
        <v>0.15211891971200608</v>
      </c>
      <c r="O4" s="13">
        <v>0.2400584049947391</v>
      </c>
      <c r="P4" s="13">
        <v>1</v>
      </c>
      <c r="Q4" s="13"/>
      <c r="R4" s="10"/>
    </row>
    <row r="5" spans="1:18" x14ac:dyDescent="0.25">
      <c r="A5" s="2" t="s">
        <v>5</v>
      </c>
      <c r="B5" s="8">
        <v>36617</v>
      </c>
      <c r="C5" s="7">
        <v>5220</v>
      </c>
      <c r="D5" s="7">
        <v>689599</v>
      </c>
      <c r="E5" s="7">
        <v>1346024.0987851026</v>
      </c>
      <c r="F5" s="9">
        <v>363.38</v>
      </c>
      <c r="G5" s="7">
        <v>1896843.5999999999</v>
      </c>
      <c r="H5" s="7">
        <v>4</v>
      </c>
      <c r="I5">
        <f>G5</f>
        <v>1896843.5999999999</v>
      </c>
      <c r="J5" s="28">
        <f t="shared" si="0"/>
        <v>1476791.40328</v>
      </c>
      <c r="K5">
        <f t="shared" si="1"/>
        <v>130767.30449489737</v>
      </c>
      <c r="M5" s="10" t="s">
        <v>0</v>
      </c>
      <c r="N5" s="13">
        <v>-0.93164445937736773</v>
      </c>
      <c r="O5" s="13">
        <v>-0.88325352583934746</v>
      </c>
      <c r="P5" s="13">
        <v>3.6380275045493654E-2</v>
      </c>
      <c r="Q5" s="13">
        <v>1</v>
      </c>
      <c r="R5" s="10"/>
    </row>
    <row r="6" spans="1:18" ht="15.75" thickBot="1" x14ac:dyDescent="0.3">
      <c r="A6" s="2" t="s">
        <v>6</v>
      </c>
      <c r="B6" s="8">
        <v>36647</v>
      </c>
      <c r="C6" s="7">
        <v>5195</v>
      </c>
      <c r="D6" s="7">
        <v>788010</v>
      </c>
      <c r="E6" s="7">
        <v>1559448.6822014207</v>
      </c>
      <c r="F6" s="9">
        <v>361.73</v>
      </c>
      <c r="G6" s="7">
        <v>1879187.35</v>
      </c>
      <c r="H6" s="7">
        <v>5</v>
      </c>
      <c r="I6">
        <f t="shared" ref="I6:I69" si="2">G6</f>
        <v>1879187.35</v>
      </c>
      <c r="J6" s="28">
        <f t="shared" si="0"/>
        <v>1472027.74703</v>
      </c>
      <c r="K6">
        <f t="shared" si="1"/>
        <v>-87420.935171420686</v>
      </c>
      <c r="M6" s="11" t="s">
        <v>142</v>
      </c>
      <c r="N6" s="14">
        <v>-0.54714390541122393</v>
      </c>
      <c r="O6" s="14">
        <v>-0.48426410562928679</v>
      </c>
      <c r="P6" s="14">
        <v>0.42415110018596019</v>
      </c>
      <c r="Q6" s="14">
        <v>0.79772165471536771</v>
      </c>
      <c r="R6" s="11">
        <v>1</v>
      </c>
    </row>
    <row r="7" spans="1:18" x14ac:dyDescent="0.25">
      <c r="A7" s="2" t="s">
        <v>7</v>
      </c>
      <c r="B7" s="8">
        <v>36678</v>
      </c>
      <c r="C7" s="7">
        <v>5151</v>
      </c>
      <c r="D7" s="7">
        <v>775691</v>
      </c>
      <c r="E7" s="7">
        <v>1512004.71353648</v>
      </c>
      <c r="F7" s="9">
        <v>350.2</v>
      </c>
      <c r="G7" s="7">
        <v>1803880.2</v>
      </c>
      <c r="H7" s="7">
        <v>6</v>
      </c>
      <c r="I7">
        <f t="shared" si="2"/>
        <v>1803880.2</v>
      </c>
      <c r="J7" s="28">
        <f t="shared" si="0"/>
        <v>1451709.87796</v>
      </c>
      <c r="K7">
        <f t="shared" si="1"/>
        <v>-60294.835576480022</v>
      </c>
    </row>
    <row r="8" spans="1:18" x14ac:dyDescent="0.25">
      <c r="A8" s="2" t="s">
        <v>8</v>
      </c>
      <c r="B8" s="8">
        <v>36708</v>
      </c>
      <c r="C8" s="7">
        <v>5202</v>
      </c>
      <c r="D8" s="7">
        <v>706838</v>
      </c>
      <c r="E8" s="7">
        <v>1425258.2486888401</v>
      </c>
      <c r="F8" s="9">
        <v>388.84</v>
      </c>
      <c r="G8" s="7">
        <v>2022745.68</v>
      </c>
      <c r="H8" s="7">
        <v>7</v>
      </c>
      <c r="I8">
        <f t="shared" si="2"/>
        <v>2022745.68</v>
      </c>
      <c r="J8" s="28">
        <f t="shared" si="0"/>
        <v>1510759.7844639998</v>
      </c>
      <c r="K8">
        <f t="shared" si="1"/>
        <v>85501.535775159718</v>
      </c>
      <c r="M8" t="s">
        <v>142</v>
      </c>
      <c r="N8" t="s">
        <v>175</v>
      </c>
    </row>
    <row r="9" spans="1:18" x14ac:dyDescent="0.25">
      <c r="A9" s="2" t="s">
        <v>9</v>
      </c>
      <c r="B9" s="8">
        <v>36739</v>
      </c>
      <c r="C9" s="7">
        <v>5160</v>
      </c>
      <c r="D9" s="7">
        <v>719204</v>
      </c>
      <c r="E9" s="7">
        <v>1499170.5171612559</v>
      </c>
      <c r="F9" s="9">
        <v>373.35</v>
      </c>
      <c r="G9" s="7">
        <v>1926486.0000000002</v>
      </c>
      <c r="H9" s="7">
        <v>8</v>
      </c>
      <c r="I9">
        <f t="shared" si="2"/>
        <v>1926486.0000000002</v>
      </c>
      <c r="J9" s="28">
        <f t="shared" si="0"/>
        <v>1484788.9228000001</v>
      </c>
      <c r="K9">
        <f t="shared" si="1"/>
        <v>-14381.594361255877</v>
      </c>
      <c r="M9">
        <v>1500000</v>
      </c>
      <c r="N9" s="28">
        <f>965023+0.2698*M9</f>
        <v>1369723</v>
      </c>
    </row>
    <row r="10" spans="1:18" x14ac:dyDescent="0.25">
      <c r="A10" s="2" t="s">
        <v>10</v>
      </c>
      <c r="B10" s="8">
        <v>36770</v>
      </c>
      <c r="C10" s="7">
        <v>4974</v>
      </c>
      <c r="D10" s="7">
        <v>665589</v>
      </c>
      <c r="E10" s="7">
        <v>1385293.5338246033</v>
      </c>
      <c r="F10" s="9">
        <v>347.64</v>
      </c>
      <c r="G10" s="7">
        <v>1729161.3599999999</v>
      </c>
      <c r="H10" s="7">
        <v>9</v>
      </c>
      <c r="I10">
        <f t="shared" si="2"/>
        <v>1729161.3599999999</v>
      </c>
      <c r="J10" s="28">
        <f t="shared" si="0"/>
        <v>1431550.734928</v>
      </c>
      <c r="K10">
        <f t="shared" si="1"/>
        <v>46257.201103396714</v>
      </c>
      <c r="M10">
        <v>2000000</v>
      </c>
      <c r="N10" s="28">
        <f t="shared" ref="N10:N12" si="3">965023+0.2698*M10</f>
        <v>1504623</v>
      </c>
    </row>
    <row r="11" spans="1:18" x14ac:dyDescent="0.25">
      <c r="A11" s="2" t="s">
        <v>11</v>
      </c>
      <c r="B11" s="8">
        <v>36800</v>
      </c>
      <c r="C11" s="7">
        <v>4884</v>
      </c>
      <c r="D11" s="7">
        <v>716123</v>
      </c>
      <c r="E11" s="7">
        <v>1469969.6607581491</v>
      </c>
      <c r="F11" s="9">
        <v>394.09</v>
      </c>
      <c r="G11" s="7">
        <v>1924735.5599999998</v>
      </c>
      <c r="H11" s="7">
        <v>10</v>
      </c>
      <c r="I11">
        <f t="shared" si="2"/>
        <v>1924735.5599999998</v>
      </c>
      <c r="J11" s="28">
        <f t="shared" si="0"/>
        <v>1484316.6540879998</v>
      </c>
      <c r="K11">
        <f t="shared" si="1"/>
        <v>14346.993329850724</v>
      </c>
      <c r="M11">
        <v>2500000</v>
      </c>
      <c r="N11" s="28">
        <f t="shared" si="3"/>
        <v>1639523</v>
      </c>
    </row>
    <row r="12" spans="1:18" x14ac:dyDescent="0.25">
      <c r="A12" s="2" t="s">
        <v>12</v>
      </c>
      <c r="B12" s="8">
        <v>36831</v>
      </c>
      <c r="C12" s="7">
        <v>4797</v>
      </c>
      <c r="D12" s="7">
        <v>688524</v>
      </c>
      <c r="E12" s="7">
        <v>1398334.8602536016</v>
      </c>
      <c r="F12" s="9">
        <v>412.93</v>
      </c>
      <c r="G12" s="7">
        <v>1980825.21</v>
      </c>
      <c r="H12" s="7">
        <v>11</v>
      </c>
      <c r="I12">
        <f t="shared" si="2"/>
        <v>1980825.21</v>
      </c>
      <c r="J12" s="28">
        <f t="shared" si="0"/>
        <v>1499449.6416579999</v>
      </c>
      <c r="K12">
        <f t="shared" si="1"/>
        <v>101114.78140439838</v>
      </c>
      <c r="M12">
        <v>3000000</v>
      </c>
      <c r="N12" s="28">
        <f t="shared" si="3"/>
        <v>1774423</v>
      </c>
    </row>
    <row r="13" spans="1:18" x14ac:dyDescent="0.25">
      <c r="A13" s="2" t="s">
        <v>13</v>
      </c>
      <c r="B13" s="8">
        <v>36861</v>
      </c>
      <c r="C13" s="7">
        <v>4859</v>
      </c>
      <c r="D13" s="7">
        <v>617748</v>
      </c>
      <c r="E13" s="7">
        <v>1381491.1040297416</v>
      </c>
      <c r="F13" s="9">
        <v>387.36</v>
      </c>
      <c r="G13" s="7">
        <v>1882182.24</v>
      </c>
      <c r="H13" s="7">
        <v>12</v>
      </c>
      <c r="I13">
        <f t="shared" si="2"/>
        <v>1882182.24</v>
      </c>
      <c r="J13" s="28">
        <f t="shared" si="0"/>
        <v>1472835.768352</v>
      </c>
      <c r="K13">
        <f t="shared" si="1"/>
        <v>91344.664322258439</v>
      </c>
    </row>
    <row r="14" spans="1:18" x14ac:dyDescent="0.25">
      <c r="A14" s="3" t="s">
        <v>14</v>
      </c>
      <c r="B14" s="8">
        <v>36892</v>
      </c>
      <c r="C14" s="7">
        <v>4909</v>
      </c>
      <c r="D14" s="7">
        <v>721294</v>
      </c>
      <c r="E14" s="7">
        <v>1428454.6571068179</v>
      </c>
      <c r="F14" s="9">
        <v>382.48</v>
      </c>
      <c r="G14" s="7">
        <v>1877594.32</v>
      </c>
      <c r="H14" s="7">
        <v>13</v>
      </c>
      <c r="I14">
        <f t="shared" si="2"/>
        <v>1877594.32</v>
      </c>
      <c r="J14" s="28">
        <f t="shared" si="0"/>
        <v>1471597.9475360001</v>
      </c>
      <c r="K14">
        <f t="shared" si="1"/>
        <v>43143.290429182118</v>
      </c>
    </row>
    <row r="15" spans="1:18" x14ac:dyDescent="0.25">
      <c r="A15" s="2" t="s">
        <v>15</v>
      </c>
      <c r="B15" s="8">
        <v>36923</v>
      </c>
      <c r="C15" s="7">
        <v>4937</v>
      </c>
      <c r="D15" s="7">
        <v>655840</v>
      </c>
      <c r="E15" s="7">
        <v>1384406.5591183694</v>
      </c>
      <c r="F15" s="9">
        <v>350.11</v>
      </c>
      <c r="G15" s="7">
        <v>1728493.07</v>
      </c>
      <c r="H15" s="7">
        <v>14</v>
      </c>
      <c r="I15">
        <f t="shared" si="2"/>
        <v>1728493.07</v>
      </c>
      <c r="J15" s="28">
        <f t="shared" si="0"/>
        <v>1431370.430286</v>
      </c>
      <c r="K15">
        <f t="shared" si="1"/>
        <v>46963.871167630656</v>
      </c>
    </row>
    <row r="16" spans="1:18" x14ac:dyDescent="0.25">
      <c r="A16" s="2" t="s">
        <v>16</v>
      </c>
      <c r="B16" s="8">
        <v>36951</v>
      </c>
      <c r="C16" s="7">
        <v>4951</v>
      </c>
      <c r="D16" s="7">
        <v>743574</v>
      </c>
      <c r="E16" s="7">
        <v>1464653.2895173603</v>
      </c>
      <c r="F16" s="9">
        <v>427.73</v>
      </c>
      <c r="G16" s="7">
        <v>2117691.23</v>
      </c>
      <c r="H16" s="7">
        <v>15</v>
      </c>
      <c r="I16">
        <f t="shared" si="2"/>
        <v>2117691.23</v>
      </c>
      <c r="J16" s="28">
        <f t="shared" si="0"/>
        <v>1536376.0938539999</v>
      </c>
      <c r="K16">
        <f t="shared" si="1"/>
        <v>71722.804336639587</v>
      </c>
    </row>
    <row r="17" spans="1:12" x14ac:dyDescent="0.25">
      <c r="A17" s="2" t="s">
        <v>17</v>
      </c>
      <c r="B17" s="8">
        <v>36982</v>
      </c>
      <c r="C17" s="7">
        <v>5019</v>
      </c>
      <c r="D17" s="7">
        <v>687624</v>
      </c>
      <c r="E17" s="7">
        <v>1479445.4623912899</v>
      </c>
      <c r="F17" s="9">
        <v>401.89</v>
      </c>
      <c r="G17" s="7">
        <v>2017085.91</v>
      </c>
      <c r="H17" s="7">
        <v>16</v>
      </c>
      <c r="I17">
        <f t="shared" si="2"/>
        <v>2017085.91</v>
      </c>
      <c r="J17" s="28">
        <f t="shared" si="0"/>
        <v>1509232.7785179999</v>
      </c>
      <c r="K17">
        <f t="shared" si="1"/>
        <v>29787.316126710037</v>
      </c>
    </row>
    <row r="18" spans="1:12" x14ac:dyDescent="0.25">
      <c r="A18" s="2" t="s">
        <v>18</v>
      </c>
      <c r="B18" s="8">
        <v>37012</v>
      </c>
      <c r="C18" s="7">
        <v>5087</v>
      </c>
      <c r="D18" s="7">
        <v>768924</v>
      </c>
      <c r="E18" s="7">
        <v>1646682.1682267808</v>
      </c>
      <c r="F18" s="9">
        <v>416.04</v>
      </c>
      <c r="G18" s="7">
        <v>2116395.48</v>
      </c>
      <c r="H18" s="7">
        <v>17</v>
      </c>
      <c r="I18">
        <f t="shared" si="2"/>
        <v>2116395.48</v>
      </c>
      <c r="J18" s="28">
        <f t="shared" si="0"/>
        <v>1536026.5005040001</v>
      </c>
      <c r="K18">
        <f t="shared" si="1"/>
        <v>-110655.66772278072</v>
      </c>
    </row>
    <row r="19" spans="1:12" x14ac:dyDescent="0.25">
      <c r="A19" s="4" t="s">
        <v>19</v>
      </c>
      <c r="B19" s="8">
        <v>37043</v>
      </c>
      <c r="C19" s="7">
        <v>5155</v>
      </c>
      <c r="D19" s="7">
        <v>749789</v>
      </c>
      <c r="E19" s="7">
        <v>1570359.0586204606</v>
      </c>
      <c r="F19" s="9">
        <v>388.11</v>
      </c>
      <c r="G19" s="7">
        <v>2000707.05</v>
      </c>
      <c r="H19" s="7">
        <v>18</v>
      </c>
      <c r="I19">
        <f t="shared" si="2"/>
        <v>2000707.05</v>
      </c>
      <c r="J19" s="28">
        <f t="shared" si="0"/>
        <v>1504813.7620899999</v>
      </c>
      <c r="K19">
        <f t="shared" si="1"/>
        <v>-65545.296530460706</v>
      </c>
    </row>
    <row r="20" spans="1:12" x14ac:dyDescent="0.25">
      <c r="A20" s="4" t="s">
        <v>20</v>
      </c>
      <c r="B20" s="8">
        <v>37073</v>
      </c>
      <c r="C20" s="7">
        <v>5182</v>
      </c>
      <c r="D20" s="7">
        <v>718450</v>
      </c>
      <c r="E20" s="7">
        <v>1630167.8284538272</v>
      </c>
      <c r="F20" s="9">
        <v>413.01</v>
      </c>
      <c r="G20" s="7">
        <v>2140217.8199999998</v>
      </c>
      <c r="H20" s="7">
        <v>19</v>
      </c>
      <c r="I20">
        <f t="shared" si="2"/>
        <v>2140217.8199999998</v>
      </c>
      <c r="J20" s="28">
        <f t="shared" si="0"/>
        <v>1542453.7678359998</v>
      </c>
      <c r="K20">
        <f t="shared" si="1"/>
        <v>-87714.060617827345</v>
      </c>
    </row>
    <row r="21" spans="1:12" x14ac:dyDescent="0.25">
      <c r="A21" s="3" t="s">
        <v>21</v>
      </c>
      <c r="B21" s="8">
        <v>37104</v>
      </c>
      <c r="C21" s="7">
        <v>5186</v>
      </c>
      <c r="D21" s="7">
        <v>729967</v>
      </c>
      <c r="E21" s="7">
        <v>1674376.8173670582</v>
      </c>
      <c r="F21" s="9">
        <v>400.61</v>
      </c>
      <c r="G21" s="7">
        <v>2077563.46</v>
      </c>
      <c r="H21" s="7">
        <v>20</v>
      </c>
      <c r="I21">
        <f t="shared" si="2"/>
        <v>2077563.46</v>
      </c>
      <c r="J21" s="28">
        <f t="shared" si="0"/>
        <v>1525549.621508</v>
      </c>
      <c r="K21">
        <f t="shared" si="1"/>
        <v>-148827.19585905829</v>
      </c>
    </row>
    <row r="22" spans="1:12" x14ac:dyDescent="0.25">
      <c r="A22" s="3" t="s">
        <v>22</v>
      </c>
      <c r="B22" s="8">
        <v>37135</v>
      </c>
      <c r="C22" s="7">
        <v>5093</v>
      </c>
      <c r="D22" s="7">
        <v>700125</v>
      </c>
      <c r="E22" s="7">
        <v>1506849.2332204739</v>
      </c>
      <c r="F22" s="9">
        <v>396.76</v>
      </c>
      <c r="G22" s="7">
        <v>2020698.68</v>
      </c>
      <c r="H22" s="7">
        <v>21</v>
      </c>
      <c r="I22">
        <f t="shared" si="2"/>
        <v>2020698.68</v>
      </c>
      <c r="J22" s="28">
        <f t="shared" si="0"/>
        <v>1510207.5038640001</v>
      </c>
      <c r="K22">
        <f t="shared" si="1"/>
        <v>3358.2706435262226</v>
      </c>
    </row>
    <row r="23" spans="1:12" x14ac:dyDescent="0.25">
      <c r="A23" s="5" t="s">
        <v>23</v>
      </c>
      <c r="B23" s="8">
        <v>37165</v>
      </c>
      <c r="C23" s="7">
        <v>4991</v>
      </c>
      <c r="D23" s="7">
        <v>767155</v>
      </c>
      <c r="E23" s="7">
        <v>1741849.9634866891</v>
      </c>
      <c r="F23" s="9">
        <v>434.3</v>
      </c>
      <c r="G23" s="7">
        <v>2167591.3000000003</v>
      </c>
      <c r="H23" s="7">
        <v>22</v>
      </c>
      <c r="I23">
        <f t="shared" si="2"/>
        <v>2167591.3000000003</v>
      </c>
      <c r="J23" s="28">
        <f t="shared" si="0"/>
        <v>1549839.13274</v>
      </c>
      <c r="K23">
        <f t="shared" si="1"/>
        <v>-192010.83074668911</v>
      </c>
    </row>
    <row r="24" spans="1:12" x14ac:dyDescent="0.25">
      <c r="A24" s="5" t="s">
        <v>24</v>
      </c>
      <c r="B24" s="8">
        <v>37196</v>
      </c>
      <c r="C24" s="7">
        <v>4980</v>
      </c>
      <c r="D24" s="7">
        <v>714996</v>
      </c>
      <c r="E24" s="7">
        <v>1563478.092013543</v>
      </c>
      <c r="F24" s="9">
        <v>462.74</v>
      </c>
      <c r="G24" s="7">
        <v>2304445.2000000002</v>
      </c>
      <c r="H24" s="7">
        <v>23</v>
      </c>
      <c r="I24">
        <f t="shared" si="2"/>
        <v>2304445.2000000002</v>
      </c>
      <c r="J24" s="28">
        <f t="shared" si="0"/>
        <v>1586762.3149600001</v>
      </c>
      <c r="K24">
        <f t="shared" si="1"/>
        <v>23284.222946457099</v>
      </c>
    </row>
    <row r="25" spans="1:12" x14ac:dyDescent="0.25">
      <c r="A25" s="5" t="s">
        <v>25</v>
      </c>
      <c r="B25" s="8">
        <v>37226</v>
      </c>
      <c r="C25" s="7">
        <v>4967</v>
      </c>
      <c r="D25" s="7">
        <v>628152</v>
      </c>
      <c r="E25" s="7">
        <v>1485448.2506804753</v>
      </c>
      <c r="F25" s="9">
        <v>447.11</v>
      </c>
      <c r="G25" s="7">
        <v>2220795.37</v>
      </c>
      <c r="H25" s="7">
        <v>24</v>
      </c>
      <c r="I25">
        <f t="shared" si="2"/>
        <v>2220795.37</v>
      </c>
      <c r="J25" s="28">
        <f t="shared" si="0"/>
        <v>1564193.5908260001</v>
      </c>
      <c r="K25">
        <f t="shared" si="1"/>
        <v>78745.340145524824</v>
      </c>
    </row>
    <row r="26" spans="1:12" x14ac:dyDescent="0.25">
      <c r="A26" s="2" t="s">
        <v>26</v>
      </c>
      <c r="B26" s="8">
        <v>37257</v>
      </c>
      <c r="C26" s="7">
        <v>4981</v>
      </c>
      <c r="D26" s="7">
        <v>758792</v>
      </c>
      <c r="E26" s="7">
        <v>1633925.0813251012</v>
      </c>
      <c r="F26" s="9">
        <v>424.39</v>
      </c>
      <c r="G26" s="7">
        <v>2113886.59</v>
      </c>
      <c r="H26" s="7">
        <v>25</v>
      </c>
      <c r="I26">
        <f t="shared" si="2"/>
        <v>2113886.59</v>
      </c>
      <c r="J26" s="28">
        <f t="shared" si="0"/>
        <v>1535349.6019819998</v>
      </c>
      <c r="K26">
        <f t="shared" si="1"/>
        <v>-98575.479343101382</v>
      </c>
    </row>
    <row r="27" spans="1:12" x14ac:dyDescent="0.25">
      <c r="A27" s="2" t="s">
        <v>27</v>
      </c>
      <c r="B27" s="8">
        <v>37288</v>
      </c>
      <c r="C27" s="7">
        <v>4995</v>
      </c>
      <c r="D27" s="7">
        <v>700120</v>
      </c>
      <c r="E27" s="7">
        <v>1577768.9039367987</v>
      </c>
      <c r="F27" s="9">
        <v>410.68</v>
      </c>
      <c r="G27" s="7">
        <v>2051346.6</v>
      </c>
      <c r="H27" s="7">
        <v>26</v>
      </c>
      <c r="I27">
        <f t="shared" si="2"/>
        <v>2051346.6</v>
      </c>
      <c r="J27" s="28">
        <f t="shared" si="0"/>
        <v>1518476.31268</v>
      </c>
      <c r="K27">
        <f t="shared" si="1"/>
        <v>-59292.591256798711</v>
      </c>
    </row>
    <row r="28" spans="1:12" x14ac:dyDescent="0.25">
      <c r="A28" s="2" t="s">
        <v>28</v>
      </c>
      <c r="B28" s="8">
        <v>37316</v>
      </c>
      <c r="C28" s="7">
        <v>5081</v>
      </c>
      <c r="D28" s="7">
        <v>741789</v>
      </c>
      <c r="E28" s="7">
        <v>1741347.5071366925</v>
      </c>
      <c r="F28" s="9">
        <v>471.08</v>
      </c>
      <c r="G28" s="7">
        <v>2393557.48</v>
      </c>
      <c r="H28" s="7">
        <v>27</v>
      </c>
      <c r="I28">
        <f t="shared" si="2"/>
        <v>2393557.48</v>
      </c>
      <c r="J28" s="28">
        <f t="shared" si="0"/>
        <v>1610804.8081040001</v>
      </c>
      <c r="K28">
        <f t="shared" si="1"/>
        <v>-130542.69903269247</v>
      </c>
      <c r="L28" t="s">
        <v>208</v>
      </c>
    </row>
    <row r="29" spans="1:12" x14ac:dyDescent="0.25">
      <c r="A29" s="2" t="s">
        <v>29</v>
      </c>
      <c r="B29" s="8">
        <v>37347</v>
      </c>
      <c r="C29" s="7">
        <v>5186</v>
      </c>
      <c r="D29" s="7">
        <v>773199</v>
      </c>
      <c r="E29" s="7">
        <v>1711034.8868087365</v>
      </c>
      <c r="F29" s="9">
        <v>426.74</v>
      </c>
      <c r="G29" s="7">
        <v>2213073.64</v>
      </c>
      <c r="H29" s="7">
        <v>28</v>
      </c>
      <c r="I29">
        <f t="shared" si="2"/>
        <v>2213073.64</v>
      </c>
      <c r="J29" s="28">
        <f t="shared" si="0"/>
        <v>1562110.268072</v>
      </c>
      <c r="K29">
        <f t="shared" si="1"/>
        <v>-148924.61873673648</v>
      </c>
    </row>
    <row r="30" spans="1:12" x14ac:dyDescent="0.25">
      <c r="A30" s="2" t="s">
        <v>30</v>
      </c>
      <c r="B30" s="8">
        <v>37377</v>
      </c>
      <c r="C30" s="7">
        <v>5300</v>
      </c>
      <c r="D30" s="7">
        <v>803651</v>
      </c>
      <c r="E30" s="7">
        <v>1863731.7931354975</v>
      </c>
      <c r="F30" s="9">
        <v>461.35</v>
      </c>
      <c r="G30" s="7">
        <v>2445155</v>
      </c>
      <c r="H30" s="7">
        <v>29</v>
      </c>
      <c r="I30">
        <f t="shared" si="2"/>
        <v>2445155</v>
      </c>
      <c r="J30" s="28">
        <f t="shared" si="0"/>
        <v>1624725.8190000001</v>
      </c>
      <c r="K30">
        <f t="shared" si="1"/>
        <v>-239005.97413549735</v>
      </c>
    </row>
    <row r="31" spans="1:12" x14ac:dyDescent="0.25">
      <c r="A31" s="4" t="s">
        <v>31</v>
      </c>
      <c r="B31" s="8">
        <v>37408</v>
      </c>
      <c r="C31" s="7">
        <v>5350</v>
      </c>
      <c r="D31" s="7">
        <v>738413</v>
      </c>
      <c r="E31" s="7">
        <v>1761461.5282480249</v>
      </c>
      <c r="F31" s="9">
        <v>421.1</v>
      </c>
      <c r="G31" s="7">
        <v>2252885</v>
      </c>
      <c r="H31" s="7">
        <v>30</v>
      </c>
      <c r="I31">
        <f t="shared" si="2"/>
        <v>2252885</v>
      </c>
      <c r="J31" s="28">
        <f t="shared" si="0"/>
        <v>1572851.3730000001</v>
      </c>
      <c r="K31">
        <f t="shared" si="1"/>
        <v>-188610.15524802473</v>
      </c>
    </row>
    <row r="32" spans="1:12" x14ac:dyDescent="0.25">
      <c r="A32" s="4" t="s">
        <v>32</v>
      </c>
      <c r="B32" s="8">
        <v>37438</v>
      </c>
      <c r="C32" s="7">
        <v>5429</v>
      </c>
      <c r="D32" s="7">
        <v>773705</v>
      </c>
      <c r="E32" s="7">
        <v>1869787.4593374494</v>
      </c>
      <c r="F32" s="9">
        <v>475.18</v>
      </c>
      <c r="G32" s="7">
        <v>2579752.2200000002</v>
      </c>
      <c r="H32" s="7">
        <v>31</v>
      </c>
      <c r="I32">
        <f t="shared" si="2"/>
        <v>2579752.2200000002</v>
      </c>
      <c r="J32" s="28">
        <f t="shared" si="0"/>
        <v>1661040.1489559999</v>
      </c>
      <c r="K32">
        <f t="shared" si="1"/>
        <v>-208747.31038144953</v>
      </c>
    </row>
    <row r="33" spans="1:11" x14ac:dyDescent="0.25">
      <c r="A33" s="3" t="s">
        <v>33</v>
      </c>
      <c r="B33" s="8">
        <v>37469</v>
      </c>
      <c r="C33" s="7">
        <v>5435</v>
      </c>
      <c r="D33" s="7">
        <v>733491</v>
      </c>
      <c r="E33" s="7">
        <v>1779609.871871473</v>
      </c>
      <c r="F33" s="9">
        <v>432.86</v>
      </c>
      <c r="G33" s="7">
        <v>2352594.1</v>
      </c>
      <c r="H33" s="7">
        <v>32</v>
      </c>
      <c r="I33">
        <f t="shared" si="2"/>
        <v>2352594.1</v>
      </c>
      <c r="J33" s="28">
        <f t="shared" si="0"/>
        <v>1599752.88818</v>
      </c>
      <c r="K33">
        <f t="shared" si="1"/>
        <v>-179856.98369147303</v>
      </c>
    </row>
    <row r="34" spans="1:11" x14ac:dyDescent="0.25">
      <c r="A34" s="3" t="s">
        <v>34</v>
      </c>
      <c r="B34" s="8">
        <v>37500</v>
      </c>
      <c r="C34" s="7">
        <v>5424</v>
      </c>
      <c r="D34" s="7">
        <v>752882</v>
      </c>
      <c r="E34" s="7">
        <v>1685888.8003717719</v>
      </c>
      <c r="F34" s="9">
        <v>425.44</v>
      </c>
      <c r="G34" s="7">
        <v>2307586.56</v>
      </c>
      <c r="H34" s="7">
        <v>33</v>
      </c>
      <c r="I34">
        <f t="shared" si="2"/>
        <v>2307586.56</v>
      </c>
      <c r="J34" s="28">
        <f t="shared" si="0"/>
        <v>1587609.8538879999</v>
      </c>
      <c r="K34">
        <f t="shared" si="1"/>
        <v>-98278.946483772015</v>
      </c>
    </row>
    <row r="35" spans="1:11" x14ac:dyDescent="0.25">
      <c r="A35" s="5" t="s">
        <v>35</v>
      </c>
      <c r="B35" s="8">
        <v>37530</v>
      </c>
      <c r="C35" s="7">
        <v>5359</v>
      </c>
      <c r="D35" s="7">
        <v>785218</v>
      </c>
      <c r="E35" s="7">
        <v>1760431.3217818495</v>
      </c>
      <c r="F35" s="9">
        <v>457.74</v>
      </c>
      <c r="G35" s="7">
        <v>2453028.66</v>
      </c>
      <c r="H35" s="7">
        <v>34</v>
      </c>
      <c r="I35">
        <f t="shared" si="2"/>
        <v>2453028.66</v>
      </c>
      <c r="J35" s="28">
        <f t="shared" si="0"/>
        <v>1626850.1324680001</v>
      </c>
      <c r="K35">
        <f t="shared" si="1"/>
        <v>-133581.18931384943</v>
      </c>
    </row>
    <row r="36" spans="1:11" x14ac:dyDescent="0.25">
      <c r="A36" s="5" t="s">
        <v>36</v>
      </c>
      <c r="B36" s="8">
        <v>37561</v>
      </c>
      <c r="C36" s="7">
        <v>5294</v>
      </c>
      <c r="D36" s="7">
        <v>713911</v>
      </c>
      <c r="E36" s="7">
        <v>1614515.1364270065</v>
      </c>
      <c r="F36" s="9">
        <v>487.05</v>
      </c>
      <c r="G36" s="7">
        <v>2578442.7000000002</v>
      </c>
      <c r="H36" s="7">
        <v>35</v>
      </c>
      <c r="I36">
        <f t="shared" si="2"/>
        <v>2578442.7000000002</v>
      </c>
      <c r="J36" s="28">
        <f t="shared" si="0"/>
        <v>1660686.8404600001</v>
      </c>
      <c r="K36">
        <f t="shared" si="1"/>
        <v>46171.704032993643</v>
      </c>
    </row>
    <row r="37" spans="1:11" x14ac:dyDescent="0.25">
      <c r="A37" s="5" t="s">
        <v>37</v>
      </c>
      <c r="B37" s="8">
        <v>37591</v>
      </c>
      <c r="C37" s="7">
        <v>5267</v>
      </c>
      <c r="D37" s="7">
        <v>678211</v>
      </c>
      <c r="E37" s="7">
        <v>1591624.5103896966</v>
      </c>
      <c r="F37" s="9">
        <v>475.01</v>
      </c>
      <c r="G37" s="7">
        <v>2501877.67</v>
      </c>
      <c r="H37" s="7">
        <v>36</v>
      </c>
      <c r="I37">
        <f t="shared" si="2"/>
        <v>2501877.67</v>
      </c>
      <c r="J37" s="28">
        <f t="shared" si="0"/>
        <v>1640029.595366</v>
      </c>
      <c r="K37">
        <f t="shared" si="1"/>
        <v>48405.084976303391</v>
      </c>
    </row>
    <row r="38" spans="1:11" x14ac:dyDescent="0.25">
      <c r="A38" s="2" t="s">
        <v>38</v>
      </c>
      <c r="B38" s="8">
        <v>37622</v>
      </c>
      <c r="C38" s="7">
        <v>5211</v>
      </c>
      <c r="D38" s="7">
        <v>787599</v>
      </c>
      <c r="E38" s="7">
        <v>1720802.6953462125</v>
      </c>
      <c r="F38" s="9">
        <v>482.51</v>
      </c>
      <c r="G38" s="7">
        <v>2514359.61</v>
      </c>
      <c r="H38" s="7">
        <v>37</v>
      </c>
      <c r="I38">
        <f t="shared" si="2"/>
        <v>2514359.61</v>
      </c>
      <c r="J38" s="28">
        <f t="shared" si="0"/>
        <v>1643397.2227779999</v>
      </c>
      <c r="K38">
        <f t="shared" si="1"/>
        <v>-77405.472568212543</v>
      </c>
    </row>
    <row r="39" spans="1:11" x14ac:dyDescent="0.25">
      <c r="A39" s="2" t="s">
        <v>39</v>
      </c>
      <c r="B39" s="8">
        <v>37653</v>
      </c>
      <c r="C39" s="7">
        <v>5196</v>
      </c>
      <c r="D39" s="7">
        <v>714212</v>
      </c>
      <c r="E39" s="7">
        <v>1591556.1973046537</v>
      </c>
      <c r="F39" s="9">
        <v>435.75</v>
      </c>
      <c r="G39" s="7">
        <v>2264157</v>
      </c>
      <c r="H39" s="7">
        <v>38</v>
      </c>
      <c r="I39">
        <f t="shared" si="2"/>
        <v>2264157</v>
      </c>
      <c r="J39" s="28">
        <f t="shared" si="0"/>
        <v>1575892.5586000001</v>
      </c>
      <c r="K39">
        <f t="shared" si="1"/>
        <v>-15663.638704653597</v>
      </c>
    </row>
    <row r="40" spans="1:11" x14ac:dyDescent="0.25">
      <c r="A40" s="2" t="s">
        <v>40</v>
      </c>
      <c r="B40" s="8">
        <v>37681</v>
      </c>
      <c r="C40" s="7">
        <v>5193</v>
      </c>
      <c r="D40" s="7">
        <v>743176</v>
      </c>
      <c r="E40" s="7">
        <v>1709947.3876385845</v>
      </c>
      <c r="F40" s="9">
        <v>464.1</v>
      </c>
      <c r="G40" s="7">
        <v>2410071.3000000003</v>
      </c>
      <c r="H40" s="7">
        <v>39</v>
      </c>
      <c r="I40">
        <f t="shared" si="2"/>
        <v>2410071.3000000003</v>
      </c>
      <c r="J40" s="28">
        <f t="shared" si="0"/>
        <v>1615260.2367400001</v>
      </c>
      <c r="K40">
        <f t="shared" si="1"/>
        <v>-94687.150898584398</v>
      </c>
    </row>
    <row r="41" spans="1:11" x14ac:dyDescent="0.25">
      <c r="A41" s="2" t="s">
        <v>41</v>
      </c>
      <c r="B41" s="8">
        <v>37712</v>
      </c>
      <c r="C41" s="7">
        <v>5107</v>
      </c>
      <c r="D41" s="7">
        <v>758444</v>
      </c>
      <c r="E41" s="7">
        <v>1884862.7763393745</v>
      </c>
      <c r="F41" s="9">
        <v>517.88</v>
      </c>
      <c r="G41" s="7">
        <v>2644813.16</v>
      </c>
      <c r="H41" s="7">
        <v>40</v>
      </c>
      <c r="I41">
        <f t="shared" si="2"/>
        <v>2644813.16</v>
      </c>
      <c r="J41" s="28">
        <f t="shared" si="0"/>
        <v>1678593.590568</v>
      </c>
      <c r="K41">
        <f t="shared" si="1"/>
        <v>-206269.1857713745</v>
      </c>
    </row>
    <row r="42" spans="1:11" x14ac:dyDescent="0.25">
      <c r="A42" s="2" t="s">
        <v>42</v>
      </c>
      <c r="B42" s="8">
        <v>37742</v>
      </c>
      <c r="C42" s="7">
        <v>5112</v>
      </c>
      <c r="D42" s="7">
        <v>765371</v>
      </c>
      <c r="E42" s="7">
        <v>1830739.4941246763</v>
      </c>
      <c r="F42" s="9">
        <v>520.58000000000004</v>
      </c>
      <c r="G42" s="7">
        <v>2661204.9600000004</v>
      </c>
      <c r="H42" s="7">
        <v>41</v>
      </c>
      <c r="I42">
        <f t="shared" si="2"/>
        <v>2661204.9600000004</v>
      </c>
      <c r="J42" s="28">
        <f t="shared" si="0"/>
        <v>1683016.098208</v>
      </c>
      <c r="K42">
        <f t="shared" si="1"/>
        <v>-147723.39591667638</v>
      </c>
    </row>
    <row r="43" spans="1:11" x14ac:dyDescent="0.25">
      <c r="A43" s="4" t="s">
        <v>43</v>
      </c>
      <c r="B43" s="8">
        <v>37773</v>
      </c>
      <c r="C43" s="7">
        <v>5113</v>
      </c>
      <c r="D43" s="7">
        <v>754230</v>
      </c>
      <c r="E43" s="7">
        <v>1795652.625638983</v>
      </c>
      <c r="F43" s="9">
        <v>503.74</v>
      </c>
      <c r="G43" s="7">
        <v>2575622.62</v>
      </c>
      <c r="H43" s="7">
        <v>42</v>
      </c>
      <c r="I43">
        <f t="shared" si="2"/>
        <v>2575622.62</v>
      </c>
      <c r="J43" s="28">
        <f t="shared" si="0"/>
        <v>1659925.982876</v>
      </c>
      <c r="K43">
        <f t="shared" si="1"/>
        <v>-135726.64276298299</v>
      </c>
    </row>
    <row r="44" spans="1:11" x14ac:dyDescent="0.25">
      <c r="A44" s="6" t="s">
        <v>44</v>
      </c>
      <c r="B44" s="8">
        <v>37803</v>
      </c>
      <c r="C44" s="7">
        <v>4998</v>
      </c>
      <c r="D44" s="7">
        <v>746947</v>
      </c>
      <c r="E44" s="7">
        <v>1873124.941910642</v>
      </c>
      <c r="F44" s="9">
        <v>526.21</v>
      </c>
      <c r="G44" s="7">
        <v>2629997.58</v>
      </c>
      <c r="H44" s="7">
        <v>43</v>
      </c>
      <c r="I44">
        <f t="shared" si="2"/>
        <v>2629997.58</v>
      </c>
      <c r="J44" s="28">
        <f t="shared" si="0"/>
        <v>1674596.347084</v>
      </c>
      <c r="K44">
        <f t="shared" si="1"/>
        <v>-198528.59482664196</v>
      </c>
    </row>
    <row r="45" spans="1:11" x14ac:dyDescent="0.25">
      <c r="A45" s="3" t="s">
        <v>45</v>
      </c>
      <c r="B45" s="8">
        <v>37834</v>
      </c>
      <c r="C45" s="7">
        <v>4995</v>
      </c>
      <c r="D45" s="7">
        <v>677125</v>
      </c>
      <c r="E45" s="7">
        <v>1868228.3741618535</v>
      </c>
      <c r="F45" s="9">
        <v>483.77</v>
      </c>
      <c r="G45" s="7">
        <v>2416431.15</v>
      </c>
      <c r="H45" s="7">
        <v>44</v>
      </c>
      <c r="I45">
        <f t="shared" si="2"/>
        <v>2416431.15</v>
      </c>
      <c r="J45" s="28">
        <f t="shared" si="0"/>
        <v>1616976.12427</v>
      </c>
      <c r="K45">
        <f t="shared" si="1"/>
        <v>-251252.24989185343</v>
      </c>
    </row>
    <row r="46" spans="1:11" x14ac:dyDescent="0.25">
      <c r="A46" s="3" t="s">
        <v>46</v>
      </c>
      <c r="B46" s="8">
        <v>37865</v>
      </c>
      <c r="C46" s="7">
        <v>4914</v>
      </c>
      <c r="D46" s="7">
        <v>702966</v>
      </c>
      <c r="E46" s="7">
        <v>1873571.167762066</v>
      </c>
      <c r="F46" s="9">
        <v>489.24</v>
      </c>
      <c r="G46" s="7">
        <v>2404125.36</v>
      </c>
      <c r="H46" s="7">
        <v>45</v>
      </c>
      <c r="I46">
        <f t="shared" si="2"/>
        <v>2404125.36</v>
      </c>
      <c r="J46" s="28">
        <f t="shared" si="0"/>
        <v>1613656.0221279999</v>
      </c>
      <c r="K46">
        <f t="shared" si="1"/>
        <v>-259915.14563406608</v>
      </c>
    </row>
    <row r="47" spans="1:11" x14ac:dyDescent="0.25">
      <c r="A47" s="5" t="s">
        <v>47</v>
      </c>
      <c r="B47" s="8">
        <v>37895</v>
      </c>
      <c r="C47" s="7">
        <v>4980</v>
      </c>
      <c r="D47" s="7">
        <v>753828</v>
      </c>
      <c r="E47" s="7">
        <v>1846555.2678749252</v>
      </c>
      <c r="F47" s="9">
        <v>508.37</v>
      </c>
      <c r="G47" s="7">
        <v>2531682.6</v>
      </c>
      <c r="H47" s="7">
        <v>46</v>
      </c>
      <c r="I47">
        <f t="shared" si="2"/>
        <v>2531682.6</v>
      </c>
      <c r="J47" s="28">
        <f t="shared" si="0"/>
        <v>1648070.96548</v>
      </c>
      <c r="K47">
        <f t="shared" si="1"/>
        <v>-198484.30239492515</v>
      </c>
    </row>
    <row r="48" spans="1:11" x14ac:dyDescent="0.25">
      <c r="A48" s="5" t="s">
        <v>48</v>
      </c>
      <c r="B48" s="8">
        <v>37926</v>
      </c>
      <c r="C48" s="7">
        <v>4894</v>
      </c>
      <c r="D48" s="7">
        <v>676045</v>
      </c>
      <c r="E48" s="7">
        <v>1794192.6906990639</v>
      </c>
      <c r="F48" s="9">
        <v>537.79999999999995</v>
      </c>
      <c r="G48" s="7">
        <v>2631993.1999999997</v>
      </c>
      <c r="H48" s="7">
        <v>47</v>
      </c>
      <c r="I48">
        <f t="shared" si="2"/>
        <v>2631993.1999999997</v>
      </c>
      <c r="J48" s="28">
        <f t="shared" si="0"/>
        <v>1675134.7653599998</v>
      </c>
      <c r="K48">
        <f t="shared" si="1"/>
        <v>-119057.9253390641</v>
      </c>
    </row>
    <row r="49" spans="1:11" x14ac:dyDescent="0.25">
      <c r="A49" s="5" t="s">
        <v>49</v>
      </c>
      <c r="B49" s="8">
        <v>37956</v>
      </c>
      <c r="C49" s="7">
        <v>4854</v>
      </c>
      <c r="D49" s="7">
        <v>680362</v>
      </c>
      <c r="E49" s="7">
        <v>1888584.8104627233</v>
      </c>
      <c r="F49" s="9">
        <v>519.07000000000005</v>
      </c>
      <c r="G49" s="7">
        <v>2519565.7800000003</v>
      </c>
      <c r="H49" s="7">
        <v>48</v>
      </c>
      <c r="I49">
        <f t="shared" si="2"/>
        <v>2519565.7800000003</v>
      </c>
      <c r="J49" s="28">
        <f t="shared" si="0"/>
        <v>1644801.8474440002</v>
      </c>
      <c r="K49">
        <f t="shared" si="1"/>
        <v>-243782.96301872307</v>
      </c>
    </row>
    <row r="50" spans="1:11" x14ac:dyDescent="0.25">
      <c r="A50" s="2" t="s">
        <v>50</v>
      </c>
      <c r="B50" s="8">
        <v>37987</v>
      </c>
      <c r="C50" s="7">
        <v>4709</v>
      </c>
      <c r="D50" s="7">
        <v>703309</v>
      </c>
      <c r="E50" s="7">
        <v>1524455.453760871</v>
      </c>
      <c r="F50" s="9">
        <v>522.53</v>
      </c>
      <c r="G50" s="7">
        <v>2460593.77</v>
      </c>
      <c r="H50" s="7">
        <v>49</v>
      </c>
      <c r="I50">
        <f t="shared" si="2"/>
        <v>2460593.77</v>
      </c>
      <c r="J50" s="28">
        <f t="shared" si="0"/>
        <v>1628891.199146</v>
      </c>
      <c r="K50">
        <f t="shared" si="1"/>
        <v>104435.745385129</v>
      </c>
    </row>
    <row r="51" spans="1:11" x14ac:dyDescent="0.25">
      <c r="A51" s="2" t="s">
        <v>51</v>
      </c>
      <c r="B51" s="8">
        <v>38018</v>
      </c>
      <c r="C51" s="7">
        <v>4656</v>
      </c>
      <c r="D51" s="7">
        <v>661651</v>
      </c>
      <c r="E51" s="7">
        <v>1415670.0524463917</v>
      </c>
      <c r="F51" s="9">
        <v>482.8</v>
      </c>
      <c r="G51" s="7">
        <v>2247916.8000000003</v>
      </c>
      <c r="H51" s="7">
        <v>50</v>
      </c>
      <c r="I51">
        <f t="shared" si="2"/>
        <v>2247916.8000000003</v>
      </c>
      <c r="J51" s="28">
        <f t="shared" si="0"/>
        <v>1571510.95264</v>
      </c>
      <c r="K51">
        <f t="shared" si="1"/>
        <v>155840.90019360837</v>
      </c>
    </row>
    <row r="52" spans="1:11" x14ac:dyDescent="0.25">
      <c r="A52" s="2" t="s">
        <v>52</v>
      </c>
      <c r="B52" s="8">
        <v>38047</v>
      </c>
      <c r="C52" s="7">
        <v>4685</v>
      </c>
      <c r="D52" s="7">
        <v>742675</v>
      </c>
      <c r="E52" s="7">
        <v>1615174.0357166566</v>
      </c>
      <c r="F52" s="9">
        <v>541.48</v>
      </c>
      <c r="G52" s="7">
        <v>2536833.8000000003</v>
      </c>
      <c r="H52" s="7">
        <v>51</v>
      </c>
      <c r="I52">
        <f t="shared" si="2"/>
        <v>2536833.8000000003</v>
      </c>
      <c r="J52" s="28">
        <f t="shared" si="0"/>
        <v>1649460.75924</v>
      </c>
      <c r="K52">
        <f t="shared" si="1"/>
        <v>34286.723523343448</v>
      </c>
    </row>
    <row r="53" spans="1:11" x14ac:dyDescent="0.25">
      <c r="A53" s="2" t="s">
        <v>53</v>
      </c>
      <c r="B53" s="8">
        <v>38078</v>
      </c>
      <c r="C53" s="7">
        <v>4687</v>
      </c>
      <c r="D53" s="7">
        <v>712248</v>
      </c>
      <c r="E53" s="7">
        <v>1636896.7337183827</v>
      </c>
      <c r="F53" s="9">
        <v>535.55999999999995</v>
      </c>
      <c r="G53" s="7">
        <v>2510169.7199999997</v>
      </c>
      <c r="H53" s="7">
        <v>52</v>
      </c>
      <c r="I53">
        <f t="shared" si="2"/>
        <v>2510169.7199999997</v>
      </c>
      <c r="J53" s="28">
        <f t="shared" si="0"/>
        <v>1642266.7904559998</v>
      </c>
      <c r="K53">
        <f t="shared" si="1"/>
        <v>5370.0567376171239</v>
      </c>
    </row>
    <row r="54" spans="1:11" x14ac:dyDescent="0.25">
      <c r="A54" s="2" t="s">
        <v>54</v>
      </c>
      <c r="B54" s="8">
        <v>38108</v>
      </c>
      <c r="C54" s="7">
        <v>4692</v>
      </c>
      <c r="D54" s="7">
        <v>708422</v>
      </c>
      <c r="E54" s="7">
        <v>1619846.9428400716</v>
      </c>
      <c r="F54" s="9">
        <v>514.16</v>
      </c>
      <c r="G54" s="7">
        <v>2412438.7199999997</v>
      </c>
      <c r="H54" s="7">
        <v>53</v>
      </c>
      <c r="I54">
        <f t="shared" si="2"/>
        <v>2412438.7199999997</v>
      </c>
      <c r="J54" s="28">
        <f t="shared" si="0"/>
        <v>1615898.9666559999</v>
      </c>
      <c r="K54">
        <f t="shared" si="1"/>
        <v>-3947.9761840717401</v>
      </c>
    </row>
    <row r="55" spans="1:11" x14ac:dyDescent="0.25">
      <c r="A55" s="4" t="s">
        <v>55</v>
      </c>
      <c r="B55" s="8">
        <v>38139</v>
      </c>
      <c r="C55" s="7">
        <v>4705</v>
      </c>
      <c r="D55" s="7">
        <v>718164</v>
      </c>
      <c r="E55" s="7">
        <v>1742495.6184027086</v>
      </c>
      <c r="F55" s="9">
        <v>531.94000000000005</v>
      </c>
      <c r="G55" s="7">
        <v>2502777.7000000002</v>
      </c>
      <c r="H55" s="7">
        <v>54</v>
      </c>
      <c r="I55">
        <f t="shared" si="2"/>
        <v>2502777.7000000002</v>
      </c>
      <c r="J55" s="28">
        <f t="shared" si="0"/>
        <v>1640272.42346</v>
      </c>
      <c r="K55">
        <f t="shared" si="1"/>
        <v>-102223.19494270859</v>
      </c>
    </row>
    <row r="56" spans="1:11" x14ac:dyDescent="0.25">
      <c r="A56" s="6" t="s">
        <v>56</v>
      </c>
      <c r="B56" s="8">
        <v>38169</v>
      </c>
      <c r="C56" s="7">
        <v>4677</v>
      </c>
      <c r="D56" s="7">
        <v>670455</v>
      </c>
      <c r="E56" s="7">
        <v>1729693.3877713601</v>
      </c>
      <c r="F56" s="9">
        <v>552.54999999999995</v>
      </c>
      <c r="G56" s="7">
        <v>2584276.3499999996</v>
      </c>
      <c r="H56" s="7">
        <v>55</v>
      </c>
      <c r="I56">
        <f t="shared" si="2"/>
        <v>2584276.3499999996</v>
      </c>
      <c r="J56" s="28">
        <f t="shared" si="0"/>
        <v>1662260.75923</v>
      </c>
      <c r="K56">
        <f t="shared" si="1"/>
        <v>-67432.628541360144</v>
      </c>
    </row>
    <row r="57" spans="1:11" x14ac:dyDescent="0.25">
      <c r="A57" s="3" t="s">
        <v>57</v>
      </c>
      <c r="B57" s="8">
        <v>38200</v>
      </c>
      <c r="C57" s="7">
        <v>4661</v>
      </c>
      <c r="D57" s="7">
        <v>659220</v>
      </c>
      <c r="E57" s="7">
        <v>1680895.2731859523</v>
      </c>
      <c r="F57" s="9">
        <v>528.29999999999995</v>
      </c>
      <c r="G57" s="7">
        <v>2462406.2999999998</v>
      </c>
      <c r="H57" s="7">
        <v>56</v>
      </c>
      <c r="I57">
        <f t="shared" si="2"/>
        <v>2462406.2999999998</v>
      </c>
      <c r="J57" s="28">
        <f t="shared" si="0"/>
        <v>1629380.2197399999</v>
      </c>
      <c r="K57">
        <f t="shared" si="1"/>
        <v>-51515.053445952479</v>
      </c>
    </row>
    <row r="58" spans="1:11" x14ac:dyDescent="0.25">
      <c r="A58" s="3" t="s">
        <v>58</v>
      </c>
      <c r="B58" s="8">
        <v>38231</v>
      </c>
      <c r="C58" s="7">
        <v>4616</v>
      </c>
      <c r="D58" s="7">
        <v>669124</v>
      </c>
      <c r="E58" s="7">
        <v>1562548.1311823672</v>
      </c>
      <c r="F58" s="9">
        <v>531.87</v>
      </c>
      <c r="G58" s="7">
        <v>2455111.92</v>
      </c>
      <c r="H58" s="7">
        <v>57</v>
      </c>
      <c r="I58">
        <f t="shared" si="2"/>
        <v>2455111.92</v>
      </c>
      <c r="J58" s="28">
        <f t="shared" si="0"/>
        <v>1627412.1960159999</v>
      </c>
      <c r="K58">
        <f t="shared" si="1"/>
        <v>64864.06483363267</v>
      </c>
    </row>
    <row r="59" spans="1:11" x14ac:dyDescent="0.25">
      <c r="A59" s="5" t="s">
        <v>59</v>
      </c>
      <c r="B59" s="8">
        <v>38261</v>
      </c>
      <c r="C59" s="7">
        <v>4551</v>
      </c>
      <c r="D59" s="7">
        <v>655204</v>
      </c>
      <c r="E59" s="7">
        <v>1596795.425877979</v>
      </c>
      <c r="F59" s="9">
        <v>554.70000000000005</v>
      </c>
      <c r="G59" s="7">
        <v>2524439.7000000002</v>
      </c>
      <c r="H59" s="7">
        <v>58</v>
      </c>
      <c r="I59">
        <f t="shared" si="2"/>
        <v>2524439.7000000002</v>
      </c>
      <c r="J59" s="28">
        <f t="shared" si="0"/>
        <v>1646116.83106</v>
      </c>
      <c r="K59">
        <f t="shared" si="1"/>
        <v>49321.405182020972</v>
      </c>
    </row>
    <row r="60" spans="1:11" x14ac:dyDescent="0.25">
      <c r="A60" s="5" t="s">
        <v>60</v>
      </c>
      <c r="B60" s="8">
        <v>38292</v>
      </c>
      <c r="C60" s="7">
        <v>4485</v>
      </c>
      <c r="D60" s="7">
        <v>638657</v>
      </c>
      <c r="E60" s="7">
        <v>1556718.3164044346</v>
      </c>
      <c r="F60" s="9">
        <v>616.13</v>
      </c>
      <c r="G60" s="7">
        <v>2763343.05</v>
      </c>
      <c r="H60" s="7">
        <v>59</v>
      </c>
      <c r="I60">
        <f t="shared" si="2"/>
        <v>2763343.05</v>
      </c>
      <c r="J60" s="28">
        <f t="shared" si="0"/>
        <v>1710572.9548899999</v>
      </c>
      <c r="K60">
        <f t="shared" si="1"/>
        <v>153854.63848556532</v>
      </c>
    </row>
    <row r="61" spans="1:11" x14ac:dyDescent="0.25">
      <c r="A61" s="5" t="s">
        <v>61</v>
      </c>
      <c r="B61" s="8">
        <v>38322</v>
      </c>
      <c r="C61" s="7">
        <v>4165</v>
      </c>
      <c r="D61" s="7">
        <v>598331</v>
      </c>
      <c r="E61" s="7">
        <v>1548828.0886941513</v>
      </c>
      <c r="F61" s="9">
        <v>624.6</v>
      </c>
      <c r="G61" s="7">
        <v>2601459</v>
      </c>
      <c r="H61" s="7">
        <v>60</v>
      </c>
      <c r="I61">
        <f t="shared" si="2"/>
        <v>2601459</v>
      </c>
      <c r="J61" s="28">
        <f t="shared" si="0"/>
        <v>1666896.6381999999</v>
      </c>
      <c r="K61">
        <f t="shared" si="1"/>
        <v>118068.54950584867</v>
      </c>
    </row>
    <row r="62" spans="1:11" x14ac:dyDescent="0.25">
      <c r="A62" s="2" t="s">
        <v>62</v>
      </c>
      <c r="B62" s="8">
        <v>38353</v>
      </c>
      <c r="C62" s="7">
        <v>3864</v>
      </c>
      <c r="D62" s="7">
        <v>571129</v>
      </c>
      <c r="E62" s="7">
        <v>1467723.0299409148</v>
      </c>
      <c r="F62" s="9">
        <v>570.48</v>
      </c>
      <c r="G62" s="7">
        <v>2204334.7200000002</v>
      </c>
      <c r="H62" s="7">
        <v>61</v>
      </c>
      <c r="I62">
        <f t="shared" si="2"/>
        <v>2204334.7200000002</v>
      </c>
      <c r="J62" s="28">
        <f t="shared" si="0"/>
        <v>1559752.507456</v>
      </c>
      <c r="K62">
        <f t="shared" si="1"/>
        <v>92029.477515085135</v>
      </c>
    </row>
    <row r="63" spans="1:11" x14ac:dyDescent="0.25">
      <c r="A63" s="2" t="s">
        <v>63</v>
      </c>
      <c r="B63" s="8">
        <v>38384</v>
      </c>
      <c r="C63" s="7">
        <v>3871</v>
      </c>
      <c r="D63" s="7">
        <v>553633</v>
      </c>
      <c r="E63" s="7">
        <v>1375664.6086436964</v>
      </c>
      <c r="F63" s="9">
        <v>529.80999999999995</v>
      </c>
      <c r="G63" s="7">
        <v>2050894.5099999998</v>
      </c>
      <c r="H63" s="7">
        <v>62</v>
      </c>
      <c r="I63">
        <f t="shared" si="2"/>
        <v>2050894.5099999998</v>
      </c>
      <c r="J63" s="28">
        <f t="shared" si="0"/>
        <v>1518354.338798</v>
      </c>
      <c r="K63">
        <f t="shared" si="1"/>
        <v>142689.7301543036</v>
      </c>
    </row>
    <row r="64" spans="1:11" x14ac:dyDescent="0.25">
      <c r="A64" s="2" t="s">
        <v>64</v>
      </c>
      <c r="B64" s="8">
        <v>38412</v>
      </c>
      <c r="C64" s="7">
        <v>3936</v>
      </c>
      <c r="D64" s="7">
        <v>606682</v>
      </c>
      <c r="E64" s="7">
        <v>1654808.2055367455</v>
      </c>
      <c r="F64" s="9">
        <v>595.38</v>
      </c>
      <c r="G64" s="7">
        <v>2343415.6800000002</v>
      </c>
      <c r="H64" s="7">
        <v>63</v>
      </c>
      <c r="I64">
        <f t="shared" si="2"/>
        <v>2343415.6800000002</v>
      </c>
      <c r="J64" s="28">
        <f t="shared" si="0"/>
        <v>1597276.5504640001</v>
      </c>
      <c r="K64">
        <f t="shared" si="1"/>
        <v>-57531.655072745401</v>
      </c>
    </row>
    <row r="65" spans="1:11" x14ac:dyDescent="0.25">
      <c r="A65" s="2" t="s">
        <v>65</v>
      </c>
      <c r="B65" s="8">
        <v>38443</v>
      </c>
      <c r="C65" s="7">
        <v>4063</v>
      </c>
      <c r="D65" s="7">
        <v>625041</v>
      </c>
      <c r="E65" s="7">
        <v>1575672.110469362</v>
      </c>
      <c r="F65" s="9">
        <v>596.49</v>
      </c>
      <c r="G65" s="7">
        <v>2423538.87</v>
      </c>
      <c r="H65" s="7">
        <v>64</v>
      </c>
      <c r="I65">
        <f t="shared" si="2"/>
        <v>2423538.87</v>
      </c>
      <c r="J65" s="28">
        <f t="shared" si="0"/>
        <v>1618893.787126</v>
      </c>
      <c r="K65">
        <f t="shared" si="1"/>
        <v>43221.676656638039</v>
      </c>
    </row>
    <row r="66" spans="1:11" x14ac:dyDescent="0.25">
      <c r="A66" s="2" t="s">
        <v>66</v>
      </c>
      <c r="B66" s="8">
        <v>38473</v>
      </c>
      <c r="C66" s="7">
        <v>4104</v>
      </c>
      <c r="D66" s="7">
        <v>631180</v>
      </c>
      <c r="E66" s="7">
        <v>1697765.4849631547</v>
      </c>
      <c r="F66" s="9">
        <v>545.26</v>
      </c>
      <c r="G66" s="7">
        <v>2237747.04</v>
      </c>
      <c r="H66" s="7">
        <v>65</v>
      </c>
      <c r="I66">
        <f t="shared" si="2"/>
        <v>2237747.04</v>
      </c>
      <c r="J66" s="28">
        <f t="shared" si="0"/>
        <v>1568767.151392</v>
      </c>
      <c r="K66">
        <f t="shared" si="1"/>
        <v>-128998.33357115462</v>
      </c>
    </row>
    <row r="67" spans="1:11" x14ac:dyDescent="0.25">
      <c r="A67" s="4" t="s">
        <v>67</v>
      </c>
      <c r="B67" s="8">
        <v>38504</v>
      </c>
      <c r="C67" s="7">
        <v>4103</v>
      </c>
      <c r="D67" s="7">
        <v>624826</v>
      </c>
      <c r="E67" s="7">
        <v>1704662.9821416715</v>
      </c>
      <c r="F67" s="9">
        <v>582.65</v>
      </c>
      <c r="G67" s="7">
        <v>2390612.9499999997</v>
      </c>
      <c r="H67" s="7">
        <v>66</v>
      </c>
      <c r="I67">
        <f t="shared" si="2"/>
        <v>2390612.9499999997</v>
      </c>
      <c r="J67" s="28">
        <f t="shared" ref="J67:J130" si="4">965023+0.2698*I67</f>
        <v>1610010.3739099998</v>
      </c>
      <c r="K67">
        <f t="shared" ref="K67:K130" si="5">J67-E67</f>
        <v>-94652.60823167162</v>
      </c>
    </row>
    <row r="68" spans="1:11" x14ac:dyDescent="0.25">
      <c r="A68" s="6" t="s">
        <v>68</v>
      </c>
      <c r="B68" s="8">
        <v>38534</v>
      </c>
      <c r="C68" s="7">
        <v>4117</v>
      </c>
      <c r="D68" s="7">
        <v>599117</v>
      </c>
      <c r="E68" s="7">
        <v>1637579.8977627298</v>
      </c>
      <c r="F68" s="9">
        <v>615.27</v>
      </c>
      <c r="G68" s="7">
        <v>2533066.59</v>
      </c>
      <c r="H68" s="7">
        <v>67</v>
      </c>
      <c r="I68">
        <f t="shared" si="2"/>
        <v>2533066.59</v>
      </c>
      <c r="J68" s="28">
        <f t="shared" si="4"/>
        <v>1648444.3659819998</v>
      </c>
      <c r="K68">
        <f t="shared" si="5"/>
        <v>10864.468219269998</v>
      </c>
    </row>
    <row r="69" spans="1:11" x14ac:dyDescent="0.25">
      <c r="A69" s="3" t="s">
        <v>69</v>
      </c>
      <c r="B69" s="8">
        <v>38565</v>
      </c>
      <c r="C69" s="7">
        <v>4088</v>
      </c>
      <c r="D69" s="7">
        <v>592884</v>
      </c>
      <c r="E69" s="7">
        <v>1685998.9709885148</v>
      </c>
      <c r="F69" s="9">
        <v>580.01</v>
      </c>
      <c r="G69" s="7">
        <v>2371080.88</v>
      </c>
      <c r="H69" s="7">
        <v>68</v>
      </c>
      <c r="I69">
        <f t="shared" si="2"/>
        <v>2371080.88</v>
      </c>
      <c r="J69" s="28">
        <f t="shared" si="4"/>
        <v>1604740.6214239998</v>
      </c>
      <c r="K69">
        <f t="shared" si="5"/>
        <v>-81258.349564515054</v>
      </c>
    </row>
    <row r="70" spans="1:11" x14ac:dyDescent="0.25">
      <c r="A70" s="3" t="s">
        <v>70</v>
      </c>
      <c r="B70" s="8">
        <v>38596</v>
      </c>
      <c r="C70" s="7">
        <v>3997</v>
      </c>
      <c r="D70" s="7">
        <v>577428</v>
      </c>
      <c r="E70" s="7">
        <v>1633977.9924317864</v>
      </c>
      <c r="F70" s="9">
        <v>585.62</v>
      </c>
      <c r="G70" s="7">
        <v>2340723.14</v>
      </c>
      <c r="H70" s="7">
        <v>69</v>
      </c>
      <c r="I70">
        <f t="shared" ref="I70:I132" si="6">G70</f>
        <v>2340723.14</v>
      </c>
      <c r="J70" s="28">
        <f t="shared" si="4"/>
        <v>1596550.103172</v>
      </c>
      <c r="K70">
        <f t="shared" si="5"/>
        <v>-37427.889259786345</v>
      </c>
    </row>
    <row r="71" spans="1:11" x14ac:dyDescent="0.25">
      <c r="A71" s="5" t="s">
        <v>71</v>
      </c>
      <c r="B71" s="8">
        <v>38626</v>
      </c>
      <c r="C71" s="7">
        <v>3915</v>
      </c>
      <c r="D71" s="7">
        <v>589537</v>
      </c>
      <c r="E71" s="7">
        <v>1591616.7762065988</v>
      </c>
      <c r="F71" s="9">
        <v>630.49</v>
      </c>
      <c r="G71" s="7">
        <v>2468368.35</v>
      </c>
      <c r="H71" s="7">
        <v>70</v>
      </c>
      <c r="I71">
        <f t="shared" si="6"/>
        <v>2468368.35</v>
      </c>
      <c r="J71" s="28">
        <f t="shared" si="4"/>
        <v>1630988.7808300001</v>
      </c>
      <c r="K71">
        <f t="shared" si="5"/>
        <v>39372.004623401212</v>
      </c>
    </row>
    <row r="72" spans="1:11" x14ac:dyDescent="0.25">
      <c r="A72" s="5" t="s">
        <v>72</v>
      </c>
      <c r="B72" s="8">
        <v>38657</v>
      </c>
      <c r="C72" s="7">
        <v>3871</v>
      </c>
      <c r="D72" s="7">
        <v>574204</v>
      </c>
      <c r="E72" s="7">
        <v>1613879.3732988115</v>
      </c>
      <c r="F72" s="9">
        <v>637.96</v>
      </c>
      <c r="G72" s="7">
        <v>2469543.16</v>
      </c>
      <c r="H72" s="7">
        <v>71</v>
      </c>
      <c r="I72">
        <f t="shared" si="6"/>
        <v>2469543.16</v>
      </c>
      <c r="J72" s="28">
        <f t="shared" si="4"/>
        <v>1631305.7445680001</v>
      </c>
      <c r="K72">
        <f t="shared" si="5"/>
        <v>17426.371269188588</v>
      </c>
    </row>
    <row r="73" spans="1:11" x14ac:dyDescent="0.25">
      <c r="A73" s="5" t="s">
        <v>73</v>
      </c>
      <c r="B73" s="8">
        <v>38687</v>
      </c>
      <c r="C73" s="7">
        <v>3824</v>
      </c>
      <c r="D73" s="7">
        <v>536506</v>
      </c>
      <c r="E73" s="7">
        <v>1557860.9174799176</v>
      </c>
      <c r="F73" s="9">
        <v>609.54</v>
      </c>
      <c r="G73" s="7">
        <v>2330880.96</v>
      </c>
      <c r="H73" s="7">
        <v>72</v>
      </c>
      <c r="I73">
        <f t="shared" si="6"/>
        <v>2330880.96</v>
      </c>
      <c r="J73" s="28">
        <f t="shared" si="4"/>
        <v>1593894.6830079998</v>
      </c>
      <c r="K73">
        <f t="shared" si="5"/>
        <v>36033.765528082149</v>
      </c>
    </row>
    <row r="74" spans="1:11" x14ac:dyDescent="0.25">
      <c r="A74" s="2" t="s">
        <v>74</v>
      </c>
      <c r="B74" s="8">
        <v>38718</v>
      </c>
      <c r="C74" s="7">
        <v>3804</v>
      </c>
      <c r="D74" s="7">
        <v>587931</v>
      </c>
      <c r="E74" s="7">
        <v>1542110.1706167429</v>
      </c>
      <c r="F74" s="9">
        <v>614.13</v>
      </c>
      <c r="G74" s="7">
        <v>2336150.52</v>
      </c>
      <c r="H74" s="7">
        <v>73</v>
      </c>
      <c r="I74">
        <f t="shared" si="6"/>
        <v>2336150.52</v>
      </c>
      <c r="J74" s="28">
        <f t="shared" si="4"/>
        <v>1595316.4102960001</v>
      </c>
      <c r="K74">
        <f t="shared" si="5"/>
        <v>53206.239679257153</v>
      </c>
    </row>
    <row r="75" spans="1:11" x14ac:dyDescent="0.25">
      <c r="A75" s="2" t="s">
        <v>75</v>
      </c>
      <c r="B75" s="8">
        <v>38749</v>
      </c>
      <c r="C75" s="7">
        <v>3809</v>
      </c>
      <c r="D75" s="7">
        <v>538954</v>
      </c>
      <c r="E75" s="7">
        <v>1441947.7527716921</v>
      </c>
      <c r="F75" s="9">
        <v>556.51</v>
      </c>
      <c r="G75" s="7">
        <v>2119746.59</v>
      </c>
      <c r="H75" s="7">
        <v>74</v>
      </c>
      <c r="I75">
        <f t="shared" si="6"/>
        <v>2119746.59</v>
      </c>
      <c r="J75" s="28">
        <f t="shared" si="4"/>
        <v>1536930.629982</v>
      </c>
      <c r="K75">
        <f t="shared" si="5"/>
        <v>94982.877210307866</v>
      </c>
    </row>
    <row r="76" spans="1:11" x14ac:dyDescent="0.25">
      <c r="A76" s="2" t="s">
        <v>76</v>
      </c>
      <c r="B76" s="8">
        <v>38777</v>
      </c>
      <c r="C76" s="7">
        <v>3827</v>
      </c>
      <c r="D76" s="7">
        <v>605285</v>
      </c>
      <c r="E76" s="7">
        <v>1690088.9928965012</v>
      </c>
      <c r="F76" s="9">
        <v>624.44000000000005</v>
      </c>
      <c r="G76" s="7">
        <v>2389731.8800000004</v>
      </c>
      <c r="H76" s="7">
        <v>75</v>
      </c>
      <c r="I76">
        <f t="shared" si="6"/>
        <v>2389731.8800000004</v>
      </c>
      <c r="J76" s="28">
        <f t="shared" si="4"/>
        <v>1609772.6612240002</v>
      </c>
      <c r="K76">
        <f t="shared" si="5"/>
        <v>-80316.331672501052</v>
      </c>
    </row>
    <row r="77" spans="1:11" x14ac:dyDescent="0.25">
      <c r="A77" s="2" t="s">
        <v>77</v>
      </c>
      <c r="B77" s="8">
        <v>38808</v>
      </c>
      <c r="C77" s="7">
        <v>3848</v>
      </c>
      <c r="D77" s="7">
        <v>546132</v>
      </c>
      <c r="E77" s="7">
        <v>1475814.9107083583</v>
      </c>
      <c r="F77" s="9">
        <v>631.35</v>
      </c>
      <c r="G77" s="7">
        <v>2429434.8000000003</v>
      </c>
      <c r="H77" s="7">
        <v>76</v>
      </c>
      <c r="I77">
        <f t="shared" si="6"/>
        <v>2429434.8000000003</v>
      </c>
      <c r="J77" s="28">
        <f t="shared" si="4"/>
        <v>1620484.5090399999</v>
      </c>
      <c r="K77">
        <f t="shared" si="5"/>
        <v>144669.59833164164</v>
      </c>
    </row>
    <row r="78" spans="1:11" x14ac:dyDescent="0.25">
      <c r="A78" s="2" t="s">
        <v>78</v>
      </c>
      <c r="B78" s="8">
        <v>38838</v>
      </c>
      <c r="C78" s="7">
        <v>3873</v>
      </c>
      <c r="D78" s="7">
        <v>596775</v>
      </c>
      <c r="E78" s="7">
        <v>1792263.3605523468</v>
      </c>
      <c r="F78" s="9">
        <v>623.07000000000005</v>
      </c>
      <c r="G78" s="7">
        <v>2413150.1100000003</v>
      </c>
      <c r="H78" s="7">
        <v>77</v>
      </c>
      <c r="I78">
        <f t="shared" si="6"/>
        <v>2413150.1100000003</v>
      </c>
      <c r="J78" s="28">
        <f t="shared" si="4"/>
        <v>1616090.899678</v>
      </c>
      <c r="K78">
        <f t="shared" si="5"/>
        <v>-176172.46087434678</v>
      </c>
    </row>
    <row r="79" spans="1:11" x14ac:dyDescent="0.25">
      <c r="A79" s="4" t="s">
        <v>79</v>
      </c>
      <c r="B79" s="8">
        <v>38869</v>
      </c>
      <c r="C79" s="7">
        <v>3896</v>
      </c>
      <c r="D79" s="7">
        <v>580640</v>
      </c>
      <c r="E79" s="7">
        <v>1693055.1350992497</v>
      </c>
      <c r="F79" s="9">
        <v>612.45000000000005</v>
      </c>
      <c r="G79" s="7">
        <v>2386105.2000000002</v>
      </c>
      <c r="H79" s="7">
        <v>78</v>
      </c>
      <c r="I79">
        <f t="shared" si="6"/>
        <v>2386105.2000000002</v>
      </c>
      <c r="J79" s="28">
        <f t="shared" si="4"/>
        <v>1608794.1829599999</v>
      </c>
      <c r="K79">
        <f t="shared" si="5"/>
        <v>-84260.95213924977</v>
      </c>
    </row>
    <row r="80" spans="1:11" x14ac:dyDescent="0.25">
      <c r="A80" s="6" t="s">
        <v>80</v>
      </c>
      <c r="B80" s="8">
        <v>38899</v>
      </c>
      <c r="C80" s="7">
        <v>3926</v>
      </c>
      <c r="D80" s="7">
        <v>549657</v>
      </c>
      <c r="E80" s="7">
        <v>1700607.1167762065</v>
      </c>
      <c r="F80" s="9">
        <v>631.86</v>
      </c>
      <c r="G80" s="7">
        <v>2480682.36</v>
      </c>
      <c r="H80" s="7">
        <v>79</v>
      </c>
      <c r="I80">
        <f t="shared" si="6"/>
        <v>2480682.36</v>
      </c>
      <c r="J80" s="28">
        <f t="shared" si="4"/>
        <v>1634311.100728</v>
      </c>
      <c r="K80">
        <f t="shared" si="5"/>
        <v>-66296.016048206482</v>
      </c>
    </row>
    <row r="81" spans="1:11" x14ac:dyDescent="0.25">
      <c r="A81" s="3" t="s">
        <v>81</v>
      </c>
      <c r="B81" s="8">
        <v>38930</v>
      </c>
      <c r="C81" s="7">
        <v>3890</v>
      </c>
      <c r="D81" s="7">
        <v>564177</v>
      </c>
      <c r="E81" s="7">
        <v>1720283.7084246166</v>
      </c>
      <c r="F81" s="9">
        <v>620.35</v>
      </c>
      <c r="G81" s="7">
        <v>2413161.5</v>
      </c>
      <c r="H81" s="7">
        <v>80</v>
      </c>
      <c r="I81">
        <f t="shared" si="6"/>
        <v>2413161.5</v>
      </c>
      <c r="J81" s="28">
        <f t="shared" si="4"/>
        <v>1616093.9726999998</v>
      </c>
      <c r="K81">
        <f t="shared" si="5"/>
        <v>-104189.7357246168</v>
      </c>
    </row>
    <row r="82" spans="1:11" x14ac:dyDescent="0.25">
      <c r="A82" s="3" t="s">
        <v>82</v>
      </c>
      <c r="B82" s="8">
        <v>38961</v>
      </c>
      <c r="C82" s="7">
        <v>3823</v>
      </c>
      <c r="D82" s="7">
        <v>536127</v>
      </c>
      <c r="E82" s="7">
        <v>1555636.3274248156</v>
      </c>
      <c r="F82" s="9">
        <v>624.59</v>
      </c>
      <c r="G82" s="7">
        <v>2387807.5700000003</v>
      </c>
      <c r="H82" s="7">
        <v>81</v>
      </c>
      <c r="I82">
        <f t="shared" si="6"/>
        <v>2387807.5700000003</v>
      </c>
      <c r="J82" s="28">
        <f t="shared" si="4"/>
        <v>1609253.482386</v>
      </c>
      <c r="K82">
        <f t="shared" si="5"/>
        <v>53617.154961184366</v>
      </c>
    </row>
    <row r="83" spans="1:11" x14ac:dyDescent="0.25">
      <c r="A83" s="5" t="s">
        <v>83</v>
      </c>
      <c r="B83" s="8">
        <v>38991</v>
      </c>
      <c r="C83" s="7">
        <v>3802</v>
      </c>
      <c r="D83" s="7">
        <v>586988</v>
      </c>
      <c r="E83" s="7">
        <v>1638029.4430060412</v>
      </c>
      <c r="F83" s="9">
        <v>675.66</v>
      </c>
      <c r="G83" s="7">
        <v>2568859.3199999998</v>
      </c>
      <c r="H83" s="7">
        <v>82</v>
      </c>
      <c r="I83">
        <f t="shared" si="6"/>
        <v>2568859.3199999998</v>
      </c>
      <c r="J83" s="28">
        <f t="shared" si="4"/>
        <v>1658101.2445359998</v>
      </c>
      <c r="K83">
        <f t="shared" si="5"/>
        <v>20071.801529958611</v>
      </c>
    </row>
    <row r="84" spans="1:11" x14ac:dyDescent="0.25">
      <c r="A84" s="5" t="s">
        <v>84</v>
      </c>
      <c r="B84" s="8">
        <v>39022</v>
      </c>
      <c r="C84" s="7">
        <v>3791</v>
      </c>
      <c r="D84" s="7">
        <v>554497</v>
      </c>
      <c r="E84" s="7">
        <v>1606678.8820288123</v>
      </c>
      <c r="F84" s="9">
        <v>696.82</v>
      </c>
      <c r="G84" s="7">
        <v>2641644.62</v>
      </c>
      <c r="H84" s="7">
        <v>83</v>
      </c>
      <c r="I84">
        <f t="shared" si="6"/>
        <v>2641644.62</v>
      </c>
      <c r="J84" s="28">
        <f t="shared" si="4"/>
        <v>1677738.718476</v>
      </c>
      <c r="K84">
        <f t="shared" si="5"/>
        <v>71059.836447187699</v>
      </c>
    </row>
    <row r="85" spans="1:11" x14ac:dyDescent="0.25">
      <c r="A85" s="5" t="s">
        <v>85</v>
      </c>
      <c r="B85" s="8">
        <v>39052</v>
      </c>
      <c r="C85" s="7">
        <v>3758</v>
      </c>
      <c r="D85" s="7">
        <v>499075</v>
      </c>
      <c r="E85" s="7">
        <v>1491364.0045143729</v>
      </c>
      <c r="F85" s="9">
        <v>663.3</v>
      </c>
      <c r="G85" s="7">
        <v>2492681.4</v>
      </c>
      <c r="H85" s="7">
        <v>84</v>
      </c>
      <c r="I85">
        <f t="shared" si="6"/>
        <v>2492681.4</v>
      </c>
      <c r="J85" s="28">
        <f t="shared" si="4"/>
        <v>1637548.44172</v>
      </c>
      <c r="K85">
        <f t="shared" si="5"/>
        <v>146184.43720562709</v>
      </c>
    </row>
    <row r="86" spans="1:11" x14ac:dyDescent="0.25">
      <c r="A86" s="2" t="s">
        <v>86</v>
      </c>
      <c r="B86" s="8">
        <v>39083</v>
      </c>
      <c r="C86" s="7">
        <v>3774</v>
      </c>
      <c r="D86" s="7">
        <v>588419</v>
      </c>
      <c r="E86" s="7">
        <v>1587683.2304321846</v>
      </c>
      <c r="F86" s="9">
        <v>670.84</v>
      </c>
      <c r="G86" s="7">
        <v>2531750.16</v>
      </c>
      <c r="H86" s="7">
        <v>85</v>
      </c>
      <c r="I86">
        <f t="shared" si="6"/>
        <v>2531750.16</v>
      </c>
      <c r="J86" s="28">
        <f t="shared" si="4"/>
        <v>1648089.1931679999</v>
      </c>
      <c r="K86">
        <f t="shared" si="5"/>
        <v>60405.962735815207</v>
      </c>
    </row>
    <row r="87" spans="1:11" x14ac:dyDescent="0.25">
      <c r="A87" s="2" t="s">
        <v>87</v>
      </c>
      <c r="B87" s="8">
        <v>39114</v>
      </c>
      <c r="C87" s="7">
        <v>3760</v>
      </c>
      <c r="D87" s="7">
        <v>515990</v>
      </c>
      <c r="E87" s="7">
        <v>1636099.0174600012</v>
      </c>
      <c r="F87" s="9">
        <v>634.85</v>
      </c>
      <c r="G87" s="7">
        <v>2387036</v>
      </c>
      <c r="H87" s="7">
        <v>86</v>
      </c>
      <c r="I87">
        <f t="shared" si="6"/>
        <v>2387036</v>
      </c>
      <c r="J87" s="28">
        <f t="shared" si="4"/>
        <v>1609045.3128</v>
      </c>
      <c r="K87">
        <f t="shared" si="5"/>
        <v>-27053.704660001211</v>
      </c>
    </row>
    <row r="88" spans="1:11" x14ac:dyDescent="0.25">
      <c r="A88" s="2" t="s">
        <v>88</v>
      </c>
      <c r="B88" s="8">
        <v>39142</v>
      </c>
      <c r="C88" s="7">
        <v>3750</v>
      </c>
      <c r="D88" s="7">
        <v>572438</v>
      </c>
      <c r="E88" s="7">
        <v>1768958.4412135696</v>
      </c>
      <c r="F88" s="9">
        <v>717.1</v>
      </c>
      <c r="G88" s="7">
        <v>2689125</v>
      </c>
      <c r="H88" s="7">
        <v>87</v>
      </c>
      <c r="I88">
        <f t="shared" si="6"/>
        <v>2689125</v>
      </c>
      <c r="J88" s="28">
        <f t="shared" si="4"/>
        <v>1690548.9249999998</v>
      </c>
      <c r="K88">
        <f t="shared" si="5"/>
        <v>-78409.51621356979</v>
      </c>
    </row>
    <row r="89" spans="1:11" x14ac:dyDescent="0.25">
      <c r="A89" s="2" t="s">
        <v>89</v>
      </c>
      <c r="B89" s="8">
        <v>39173</v>
      </c>
      <c r="C89" s="7">
        <v>3787</v>
      </c>
      <c r="D89" s="7">
        <v>558498</v>
      </c>
      <c r="E89" s="7">
        <v>1692116.3778795723</v>
      </c>
      <c r="F89" s="9">
        <v>682.22</v>
      </c>
      <c r="G89" s="7">
        <v>2583567.14</v>
      </c>
      <c r="H89" s="7">
        <v>88</v>
      </c>
      <c r="I89">
        <f t="shared" si="6"/>
        <v>2583567.14</v>
      </c>
      <c r="J89" s="28">
        <f t="shared" si="4"/>
        <v>1662069.4143719999</v>
      </c>
      <c r="K89">
        <f t="shared" si="5"/>
        <v>-30046.963507572422</v>
      </c>
    </row>
    <row r="90" spans="1:11" x14ac:dyDescent="0.25">
      <c r="A90" s="2" t="s">
        <v>90</v>
      </c>
      <c r="B90" s="8">
        <v>39203</v>
      </c>
      <c r="C90" s="7">
        <v>3802</v>
      </c>
      <c r="D90" s="7">
        <v>594947</v>
      </c>
      <c r="E90" s="7">
        <v>1890192.3587598752</v>
      </c>
      <c r="F90" s="9">
        <v>686.39</v>
      </c>
      <c r="G90" s="7">
        <v>2609654.7799999998</v>
      </c>
      <c r="H90" s="7">
        <v>89</v>
      </c>
      <c r="I90">
        <f t="shared" si="6"/>
        <v>2609654.7799999998</v>
      </c>
      <c r="J90" s="28">
        <f t="shared" si="4"/>
        <v>1669107.859644</v>
      </c>
      <c r="K90">
        <f t="shared" si="5"/>
        <v>-221084.49911587522</v>
      </c>
    </row>
    <row r="91" spans="1:11" x14ac:dyDescent="0.25">
      <c r="A91" s="4" t="s">
        <v>91</v>
      </c>
      <c r="B91" s="8">
        <v>39234</v>
      </c>
      <c r="C91" s="7">
        <v>3835</v>
      </c>
      <c r="D91" s="7">
        <v>570672</v>
      </c>
      <c r="E91" s="7">
        <v>1917321.781849565</v>
      </c>
      <c r="F91" s="9">
        <v>636.41999999999996</v>
      </c>
      <c r="G91" s="7">
        <v>2440670.6999999997</v>
      </c>
      <c r="H91" s="7">
        <v>90</v>
      </c>
      <c r="I91">
        <f t="shared" si="6"/>
        <v>2440670.6999999997</v>
      </c>
      <c r="J91" s="28">
        <f t="shared" si="4"/>
        <v>1623515.9548599999</v>
      </c>
      <c r="K91">
        <f t="shared" si="5"/>
        <v>-293805.82698956504</v>
      </c>
    </row>
    <row r="92" spans="1:11" x14ac:dyDescent="0.25">
      <c r="A92" s="6" t="s">
        <v>92</v>
      </c>
      <c r="B92" s="8">
        <v>39264</v>
      </c>
      <c r="C92" s="7">
        <v>3811</v>
      </c>
      <c r="D92" s="7">
        <v>550101</v>
      </c>
      <c r="E92" s="7">
        <v>1902470.1254730134</v>
      </c>
      <c r="F92" s="9">
        <v>677.87</v>
      </c>
      <c r="G92" s="7">
        <v>2583362.5699999998</v>
      </c>
      <c r="H92" s="7">
        <v>91</v>
      </c>
      <c r="I92">
        <f t="shared" si="6"/>
        <v>2583362.5699999998</v>
      </c>
      <c r="J92" s="28">
        <f t="shared" si="4"/>
        <v>1662014.221386</v>
      </c>
      <c r="K92">
        <f t="shared" si="5"/>
        <v>-240455.90408701333</v>
      </c>
    </row>
    <row r="93" spans="1:11" x14ac:dyDescent="0.25">
      <c r="A93" s="3" t="s">
        <v>93</v>
      </c>
      <c r="B93" s="8">
        <v>39295</v>
      </c>
      <c r="C93" s="7">
        <v>3813</v>
      </c>
      <c r="D93" s="7">
        <v>550758</v>
      </c>
      <c r="E93" s="7">
        <v>1836597.9552545974</v>
      </c>
      <c r="F93" s="9">
        <v>665.27</v>
      </c>
      <c r="G93" s="7">
        <v>2536674.5099999998</v>
      </c>
      <c r="H93" s="7">
        <v>92</v>
      </c>
      <c r="I93">
        <f t="shared" si="6"/>
        <v>2536674.5099999998</v>
      </c>
      <c r="J93" s="28">
        <f t="shared" si="4"/>
        <v>1649417.7827979999</v>
      </c>
      <c r="K93">
        <f t="shared" si="5"/>
        <v>-187180.17245659744</v>
      </c>
    </row>
    <row r="94" spans="1:11" x14ac:dyDescent="0.25">
      <c r="A94" s="3" t="s">
        <v>94</v>
      </c>
      <c r="B94" s="8">
        <v>39326</v>
      </c>
      <c r="C94" s="7">
        <v>3700</v>
      </c>
      <c r="D94" s="7">
        <v>515841</v>
      </c>
      <c r="E94" s="7">
        <v>1706548.2307641238</v>
      </c>
      <c r="F94" s="9">
        <v>633.14</v>
      </c>
      <c r="G94" s="7">
        <v>2342618</v>
      </c>
      <c r="H94" s="7">
        <v>93</v>
      </c>
      <c r="I94">
        <f t="shared" si="6"/>
        <v>2342618</v>
      </c>
      <c r="J94" s="28">
        <f t="shared" si="4"/>
        <v>1597061.3363999999</v>
      </c>
      <c r="K94">
        <f t="shared" si="5"/>
        <v>-109486.89436412393</v>
      </c>
    </row>
    <row r="95" spans="1:11" x14ac:dyDescent="0.25">
      <c r="A95" s="5" t="s">
        <v>95</v>
      </c>
      <c r="B95" s="8">
        <v>39356</v>
      </c>
      <c r="C95" s="7">
        <v>3742</v>
      </c>
      <c r="D95" s="7">
        <v>576499</v>
      </c>
      <c r="E95" s="7">
        <v>1926467.0384385579</v>
      </c>
      <c r="F95" s="9">
        <v>690.88</v>
      </c>
      <c r="G95" s="7">
        <v>2585272.96</v>
      </c>
      <c r="H95" s="7">
        <v>94</v>
      </c>
      <c r="I95">
        <f t="shared" si="6"/>
        <v>2585272.96</v>
      </c>
      <c r="J95" s="28">
        <f t="shared" si="4"/>
        <v>1662529.6446079998</v>
      </c>
      <c r="K95">
        <f t="shared" si="5"/>
        <v>-263937.39383055805</v>
      </c>
    </row>
    <row r="96" spans="1:11" x14ac:dyDescent="0.25">
      <c r="A96" s="5" t="s">
        <v>96</v>
      </c>
      <c r="B96" s="8">
        <v>39387</v>
      </c>
      <c r="C96" s="7">
        <v>3776</v>
      </c>
      <c r="D96" s="7">
        <v>554785</v>
      </c>
      <c r="E96" s="7">
        <v>1922143.4309234547</v>
      </c>
      <c r="F96" s="9">
        <v>737.25</v>
      </c>
      <c r="G96" s="7">
        <v>2783856</v>
      </c>
      <c r="H96" s="7">
        <v>95</v>
      </c>
      <c r="I96">
        <f t="shared" si="6"/>
        <v>2783856</v>
      </c>
      <c r="J96" s="28">
        <f t="shared" si="4"/>
        <v>1716107.3487999998</v>
      </c>
      <c r="K96">
        <f t="shared" si="5"/>
        <v>-206036.08212345489</v>
      </c>
    </row>
    <row r="97" spans="1:11" x14ac:dyDescent="0.25">
      <c r="A97" s="5" t="s">
        <v>97</v>
      </c>
      <c r="B97" s="8">
        <v>39417</v>
      </c>
      <c r="C97" s="7">
        <v>3754</v>
      </c>
      <c r="D97" s="7">
        <v>497525</v>
      </c>
      <c r="E97" s="7">
        <v>1672365.9629555864</v>
      </c>
      <c r="F97" s="9">
        <v>696.57</v>
      </c>
      <c r="G97" s="7">
        <v>2614923.7800000003</v>
      </c>
      <c r="H97" s="7">
        <v>96</v>
      </c>
      <c r="I97">
        <f t="shared" si="6"/>
        <v>2614923.7800000003</v>
      </c>
      <c r="J97" s="28">
        <f t="shared" si="4"/>
        <v>1670529.435844</v>
      </c>
      <c r="K97">
        <f t="shared" si="5"/>
        <v>-1836.5271115864161</v>
      </c>
    </row>
    <row r="98" spans="1:11" x14ac:dyDescent="0.25">
      <c r="A98" s="2" t="s">
        <v>98</v>
      </c>
      <c r="B98" s="8">
        <v>39448</v>
      </c>
      <c r="C98" s="7">
        <v>3493</v>
      </c>
      <c r="D98" s="7">
        <v>529035</v>
      </c>
      <c r="E98" s="7">
        <v>1796450.5410608775</v>
      </c>
      <c r="F98" s="9">
        <v>706.62</v>
      </c>
      <c r="G98" s="7">
        <v>2468223.66</v>
      </c>
      <c r="H98" s="7">
        <v>97</v>
      </c>
      <c r="I98">
        <f t="shared" si="6"/>
        <v>2468223.66</v>
      </c>
      <c r="J98" s="28">
        <f t="shared" si="4"/>
        <v>1630949.7434680001</v>
      </c>
      <c r="K98">
        <f t="shared" si="5"/>
        <v>-165500.79759287741</v>
      </c>
    </row>
    <row r="99" spans="1:11" x14ac:dyDescent="0.25">
      <c r="A99" s="2" t="s">
        <v>99</v>
      </c>
      <c r="B99" s="8">
        <v>39479</v>
      </c>
      <c r="C99" s="7">
        <v>3556</v>
      </c>
      <c r="D99" s="7">
        <v>510045</v>
      </c>
      <c r="E99" s="7">
        <v>1750180.7408882692</v>
      </c>
      <c r="F99" s="9">
        <v>664.89</v>
      </c>
      <c r="G99" s="7">
        <v>2364348.84</v>
      </c>
      <c r="H99" s="7">
        <v>98</v>
      </c>
      <c r="I99">
        <f t="shared" si="6"/>
        <v>2364348.84</v>
      </c>
      <c r="J99" s="28">
        <f t="shared" si="4"/>
        <v>1602924.317032</v>
      </c>
      <c r="K99">
        <f t="shared" si="5"/>
        <v>-147256.4238562691</v>
      </c>
    </row>
    <row r="100" spans="1:11" x14ac:dyDescent="0.25">
      <c r="A100" s="1" t="s">
        <v>100</v>
      </c>
      <c r="B100" s="8">
        <v>39508</v>
      </c>
      <c r="C100" s="7">
        <v>3588</v>
      </c>
      <c r="D100" s="7">
        <v>510417</v>
      </c>
      <c r="E100" s="7">
        <v>1855916.6500697071</v>
      </c>
      <c r="F100" s="9">
        <v>844.72</v>
      </c>
      <c r="G100" s="7">
        <v>3030855.36</v>
      </c>
      <c r="H100" s="7">
        <v>99</v>
      </c>
      <c r="I100">
        <f t="shared" si="6"/>
        <v>3030855.36</v>
      </c>
      <c r="J100" s="28">
        <f t="shared" si="4"/>
        <v>1782747.7761279999</v>
      </c>
      <c r="K100">
        <f t="shared" si="5"/>
        <v>-73168.873941707192</v>
      </c>
    </row>
    <row r="101" spans="1:11" x14ac:dyDescent="0.25">
      <c r="A101" s="1" t="s">
        <v>101</v>
      </c>
      <c r="B101" s="8">
        <v>39539</v>
      </c>
      <c r="C101" s="7">
        <v>3690</v>
      </c>
      <c r="D101" s="7">
        <v>546001</v>
      </c>
      <c r="E101" s="7">
        <v>1805670.7495186881</v>
      </c>
      <c r="F101" s="9">
        <v>724.7</v>
      </c>
      <c r="G101" s="7">
        <v>2674143</v>
      </c>
      <c r="H101" s="7">
        <v>100</v>
      </c>
      <c r="I101">
        <f t="shared" si="6"/>
        <v>2674143</v>
      </c>
      <c r="J101" s="28">
        <f t="shared" si="4"/>
        <v>1686506.7814</v>
      </c>
      <c r="K101">
        <f t="shared" si="5"/>
        <v>-119163.96811868809</v>
      </c>
    </row>
    <row r="102" spans="1:11" x14ac:dyDescent="0.25">
      <c r="A102" s="2" t="s">
        <v>102</v>
      </c>
      <c r="B102" s="8">
        <v>39569</v>
      </c>
      <c r="C102" s="7">
        <v>3665</v>
      </c>
      <c r="D102" s="7">
        <v>544052</v>
      </c>
      <c r="E102" s="7">
        <v>1922046.9693952068</v>
      </c>
      <c r="F102" s="9">
        <v>734.05</v>
      </c>
      <c r="G102" s="7">
        <v>2690293.25</v>
      </c>
      <c r="H102" s="7">
        <v>101</v>
      </c>
      <c r="I102">
        <f t="shared" si="6"/>
        <v>2690293.25</v>
      </c>
      <c r="J102" s="28">
        <f t="shared" si="4"/>
        <v>1690864.11885</v>
      </c>
      <c r="K102">
        <f t="shared" si="5"/>
        <v>-231182.85054520681</v>
      </c>
    </row>
    <row r="103" spans="1:11" x14ac:dyDescent="0.25">
      <c r="A103" s="4" t="s">
        <v>103</v>
      </c>
      <c r="B103" s="8">
        <v>39600</v>
      </c>
      <c r="C103" s="7">
        <v>3681</v>
      </c>
      <c r="D103" s="7">
        <v>528854</v>
      </c>
      <c r="E103" s="7">
        <v>1809018.7545641637</v>
      </c>
      <c r="F103" s="9">
        <v>705.36</v>
      </c>
      <c r="G103" s="7">
        <v>2596430.16</v>
      </c>
      <c r="H103" s="7">
        <v>102</v>
      </c>
      <c r="I103">
        <f t="shared" si="6"/>
        <v>2596430.16</v>
      </c>
      <c r="J103" s="28">
        <f t="shared" si="4"/>
        <v>1665539.857168</v>
      </c>
      <c r="K103">
        <f t="shared" si="5"/>
        <v>-143478.89739616378</v>
      </c>
    </row>
    <row r="104" spans="1:11" x14ac:dyDescent="0.25">
      <c r="A104" s="6" t="s">
        <v>104</v>
      </c>
      <c r="B104" s="8">
        <v>39630</v>
      </c>
      <c r="C104" s="7">
        <v>3695</v>
      </c>
      <c r="D104" s="7">
        <v>547737</v>
      </c>
      <c r="E104" s="7">
        <v>1865548.3303458805</v>
      </c>
      <c r="F104" s="9">
        <v>746.32</v>
      </c>
      <c r="G104" s="7">
        <v>2757652.4000000004</v>
      </c>
      <c r="H104" s="7">
        <v>103</v>
      </c>
      <c r="I104">
        <f t="shared" si="6"/>
        <v>2757652.4000000004</v>
      </c>
      <c r="J104" s="28">
        <f t="shared" si="4"/>
        <v>1709037.6175200001</v>
      </c>
      <c r="K104">
        <f t="shared" si="5"/>
        <v>-156510.71282588039</v>
      </c>
    </row>
    <row r="105" spans="1:11" x14ac:dyDescent="0.25">
      <c r="A105" s="3" t="s">
        <v>105</v>
      </c>
      <c r="B105" s="8">
        <v>39661</v>
      </c>
      <c r="C105" s="7">
        <v>3677</v>
      </c>
      <c r="D105" s="7">
        <v>496142</v>
      </c>
      <c r="E105" s="7">
        <v>1793113.6227843058</v>
      </c>
      <c r="F105" s="9">
        <v>719.86</v>
      </c>
      <c r="G105" s="7">
        <v>2646925.2200000002</v>
      </c>
      <c r="H105" s="7">
        <v>104</v>
      </c>
      <c r="I105">
        <f t="shared" si="6"/>
        <v>2646925.2200000002</v>
      </c>
      <c r="J105" s="28">
        <f t="shared" si="4"/>
        <v>1679163.424356</v>
      </c>
      <c r="K105">
        <f t="shared" si="5"/>
        <v>-113950.1984283058</v>
      </c>
    </row>
    <row r="106" spans="1:11" x14ac:dyDescent="0.25">
      <c r="A106" s="3" t="s">
        <v>106</v>
      </c>
      <c r="B106" s="8">
        <v>39692</v>
      </c>
      <c r="C106" s="7">
        <v>3556</v>
      </c>
      <c r="D106" s="7">
        <v>513622</v>
      </c>
      <c r="E106" s="7">
        <v>1757157.870278165</v>
      </c>
      <c r="F106" s="9">
        <v>721.89</v>
      </c>
      <c r="G106" s="7">
        <v>2567040.84</v>
      </c>
      <c r="H106" s="7">
        <v>105</v>
      </c>
      <c r="I106">
        <f t="shared" si="6"/>
        <v>2567040.84</v>
      </c>
      <c r="J106" s="28">
        <f t="shared" si="4"/>
        <v>1657610.6186319999</v>
      </c>
      <c r="K106">
        <f t="shared" si="5"/>
        <v>-99547.251646165038</v>
      </c>
    </row>
    <row r="107" spans="1:11" x14ac:dyDescent="0.25">
      <c r="A107" s="5" t="s">
        <v>107</v>
      </c>
      <c r="B107" s="8">
        <v>39722</v>
      </c>
      <c r="C107" s="7">
        <v>3432</v>
      </c>
      <c r="D107" s="7">
        <v>521590</v>
      </c>
      <c r="E107" s="7">
        <v>1626281.6835955651</v>
      </c>
      <c r="F107" s="9">
        <v>746.19</v>
      </c>
      <c r="G107" s="7">
        <v>2560924.08</v>
      </c>
      <c r="H107" s="7">
        <v>106</v>
      </c>
      <c r="I107">
        <f t="shared" si="6"/>
        <v>2560924.08</v>
      </c>
      <c r="J107" s="28">
        <f t="shared" si="4"/>
        <v>1655960.316784</v>
      </c>
      <c r="K107">
        <f t="shared" si="5"/>
        <v>29678.633188434877</v>
      </c>
    </row>
    <row r="108" spans="1:11" x14ac:dyDescent="0.25">
      <c r="A108" s="5" t="s">
        <v>108</v>
      </c>
      <c r="B108" s="8">
        <v>39753</v>
      </c>
      <c r="C108" s="7">
        <v>3420</v>
      </c>
      <c r="D108" s="7">
        <v>472049</v>
      </c>
      <c r="E108" s="7">
        <v>1544456.0512514107</v>
      </c>
      <c r="F108" s="9">
        <v>778.32</v>
      </c>
      <c r="G108" s="7">
        <v>2661854.4000000004</v>
      </c>
      <c r="H108" s="7">
        <v>107</v>
      </c>
      <c r="I108">
        <f t="shared" si="6"/>
        <v>2661854.4000000004</v>
      </c>
      <c r="J108" s="28">
        <f t="shared" si="4"/>
        <v>1683191.31712</v>
      </c>
      <c r="K108">
        <f t="shared" si="5"/>
        <v>138735.26586858928</v>
      </c>
    </row>
    <row r="109" spans="1:11" x14ac:dyDescent="0.25">
      <c r="A109" s="5" t="s">
        <v>109</v>
      </c>
      <c r="B109" s="8">
        <v>39783</v>
      </c>
      <c r="C109" s="7">
        <v>3400</v>
      </c>
      <c r="D109" s="7">
        <v>461027</v>
      </c>
      <c r="E109" s="7">
        <v>1533859.7224988381</v>
      </c>
      <c r="F109" s="9">
        <v>806.27</v>
      </c>
      <c r="G109" s="7">
        <v>2741318</v>
      </c>
      <c r="H109" s="7">
        <v>108</v>
      </c>
      <c r="I109">
        <f t="shared" si="6"/>
        <v>2741318</v>
      </c>
      <c r="J109" s="28">
        <f t="shared" si="4"/>
        <v>1704630.5963999999</v>
      </c>
      <c r="K109">
        <f t="shared" si="5"/>
        <v>170770.87390116183</v>
      </c>
    </row>
    <row r="110" spans="1:11" x14ac:dyDescent="0.25">
      <c r="A110" s="2" t="s">
        <v>110</v>
      </c>
      <c r="B110" s="8">
        <v>39814</v>
      </c>
      <c r="C110" s="7">
        <v>3447</v>
      </c>
      <c r="D110" s="7">
        <v>492683</v>
      </c>
      <c r="E110" s="7">
        <v>1436229.5027550953</v>
      </c>
      <c r="F110" s="9">
        <v>743.14</v>
      </c>
      <c r="G110" s="7">
        <v>2561603.58</v>
      </c>
      <c r="H110" s="7">
        <v>109</v>
      </c>
      <c r="I110">
        <f t="shared" si="6"/>
        <v>2561603.58</v>
      </c>
      <c r="J110" s="28">
        <f t="shared" si="4"/>
        <v>1656143.645884</v>
      </c>
      <c r="K110">
        <f t="shared" si="5"/>
        <v>219914.14312890475</v>
      </c>
    </row>
    <row r="111" spans="1:11" x14ac:dyDescent="0.25">
      <c r="A111" s="2" t="s">
        <v>111</v>
      </c>
      <c r="B111" s="8">
        <v>39845</v>
      </c>
      <c r="C111" s="7">
        <v>3423</v>
      </c>
      <c r="D111" s="7">
        <v>460191</v>
      </c>
      <c r="E111" s="7">
        <v>1312458.1756622186</v>
      </c>
      <c r="F111" s="9">
        <v>667.22</v>
      </c>
      <c r="G111" s="7">
        <v>2283894.06</v>
      </c>
      <c r="H111" s="7">
        <v>110</v>
      </c>
      <c r="I111">
        <f t="shared" si="6"/>
        <v>2283894.06</v>
      </c>
      <c r="J111" s="28">
        <f t="shared" si="4"/>
        <v>1581217.617388</v>
      </c>
      <c r="K111">
        <f t="shared" si="5"/>
        <v>268759.44172578142</v>
      </c>
    </row>
    <row r="112" spans="1:11" x14ac:dyDescent="0.25">
      <c r="A112" s="1" t="s">
        <v>112</v>
      </c>
      <c r="B112" s="8">
        <v>39873</v>
      </c>
      <c r="C112" s="7">
        <v>3378</v>
      </c>
      <c r="D112" s="7">
        <v>497943</v>
      </c>
      <c r="E112" s="7">
        <v>1519642.0035849432</v>
      </c>
      <c r="F112" s="9">
        <v>786.15</v>
      </c>
      <c r="G112" s="7">
        <v>2655614.6999999997</v>
      </c>
      <c r="H112" s="7">
        <v>111</v>
      </c>
      <c r="I112">
        <f t="shared" si="6"/>
        <v>2655614.6999999997</v>
      </c>
      <c r="J112" s="28">
        <f t="shared" si="4"/>
        <v>1681507.8460599999</v>
      </c>
      <c r="K112">
        <f t="shared" si="5"/>
        <v>161865.84247505665</v>
      </c>
    </row>
    <row r="113" spans="1:11" x14ac:dyDescent="0.25">
      <c r="A113" s="1" t="s">
        <v>113</v>
      </c>
      <c r="B113" s="8">
        <v>39904</v>
      </c>
      <c r="C113" s="7">
        <v>3433</v>
      </c>
      <c r="D113" s="7">
        <v>499888</v>
      </c>
      <c r="E113" s="7">
        <v>1357285.2021509658</v>
      </c>
      <c r="F113" s="9">
        <v>748.03</v>
      </c>
      <c r="G113" s="7">
        <v>2567986.9899999998</v>
      </c>
      <c r="H113" s="7">
        <v>112</v>
      </c>
      <c r="I113">
        <f t="shared" si="6"/>
        <v>2567986.9899999998</v>
      </c>
      <c r="J113" s="28">
        <f t="shared" si="4"/>
        <v>1657865.8899019998</v>
      </c>
      <c r="K113">
        <f t="shared" si="5"/>
        <v>300580.68775103404</v>
      </c>
    </row>
    <row r="114" spans="1:11" x14ac:dyDescent="0.25">
      <c r="A114" s="2" t="s">
        <v>114</v>
      </c>
      <c r="B114" s="8">
        <v>39934</v>
      </c>
      <c r="C114" s="7">
        <v>3438</v>
      </c>
      <c r="D114" s="7">
        <v>495530</v>
      </c>
      <c r="E114" s="7">
        <v>1468535.3515236008</v>
      </c>
      <c r="F114" s="9">
        <v>750.03</v>
      </c>
      <c r="G114" s="7">
        <v>2578603.14</v>
      </c>
      <c r="H114" s="7">
        <v>113</v>
      </c>
      <c r="I114">
        <f t="shared" si="6"/>
        <v>2578603.14</v>
      </c>
      <c r="J114" s="28">
        <f t="shared" si="4"/>
        <v>1660730.127172</v>
      </c>
      <c r="K114">
        <f t="shared" si="5"/>
        <v>192194.77564839926</v>
      </c>
    </row>
    <row r="115" spans="1:11" x14ac:dyDescent="0.25">
      <c r="A115" s="4" t="s">
        <v>115</v>
      </c>
      <c r="B115" s="8">
        <v>39965</v>
      </c>
      <c r="C115" s="7">
        <v>3416</v>
      </c>
      <c r="D115" s="7">
        <v>507821</v>
      </c>
      <c r="E115" s="7">
        <v>1399203.2795591848</v>
      </c>
      <c r="F115" s="9">
        <v>772.73</v>
      </c>
      <c r="G115" s="7">
        <v>2639645.6800000002</v>
      </c>
      <c r="H115" s="7">
        <v>114</v>
      </c>
      <c r="I115">
        <f t="shared" si="6"/>
        <v>2639645.6800000002</v>
      </c>
      <c r="J115" s="28">
        <f t="shared" si="4"/>
        <v>1677199.4044639999</v>
      </c>
      <c r="K115">
        <f t="shared" si="5"/>
        <v>277996.12490481511</v>
      </c>
    </row>
    <row r="116" spans="1:11" x14ac:dyDescent="0.25">
      <c r="A116" s="6" t="s">
        <v>116</v>
      </c>
      <c r="B116" s="8">
        <v>39995</v>
      </c>
      <c r="C116" s="7">
        <v>3355</v>
      </c>
      <c r="D116" s="7">
        <v>483753</v>
      </c>
      <c r="E116" s="7">
        <v>1332273.8830246299</v>
      </c>
      <c r="F116" s="9">
        <v>784.84</v>
      </c>
      <c r="G116" s="7">
        <v>2633138.2000000002</v>
      </c>
      <c r="H116" s="7">
        <v>115</v>
      </c>
      <c r="I116">
        <f t="shared" si="6"/>
        <v>2633138.2000000002</v>
      </c>
      <c r="J116" s="28">
        <f t="shared" si="4"/>
        <v>1675443.6863600002</v>
      </c>
      <c r="K116">
        <f t="shared" si="5"/>
        <v>343169.80333537026</v>
      </c>
    </row>
    <row r="117" spans="1:11" x14ac:dyDescent="0.25">
      <c r="A117" s="3" t="s">
        <v>117</v>
      </c>
      <c r="B117" s="8">
        <v>40026</v>
      </c>
      <c r="C117" s="7">
        <v>3362</v>
      </c>
      <c r="D117" s="7">
        <v>450469</v>
      </c>
      <c r="E117" s="7">
        <v>1344029.6089756356</v>
      </c>
      <c r="F117" s="9">
        <v>743.16</v>
      </c>
      <c r="G117" s="7">
        <v>2498503.92</v>
      </c>
      <c r="H117" s="7">
        <v>116</v>
      </c>
      <c r="I117">
        <f t="shared" si="6"/>
        <v>2498503.92</v>
      </c>
      <c r="J117" s="28">
        <f t="shared" si="4"/>
        <v>1639119.3576159999</v>
      </c>
      <c r="K117">
        <f t="shared" si="5"/>
        <v>295089.74864036427</v>
      </c>
    </row>
    <row r="118" spans="1:11" x14ac:dyDescent="0.25">
      <c r="A118" s="3" t="s">
        <v>118</v>
      </c>
      <c r="B118" s="8">
        <v>40057</v>
      </c>
      <c r="C118" s="7">
        <v>3267</v>
      </c>
      <c r="D118" s="7">
        <v>471031</v>
      </c>
      <c r="E118" s="7">
        <v>1301398.8913231096</v>
      </c>
      <c r="F118" s="9">
        <v>762.35</v>
      </c>
      <c r="G118" s="7">
        <v>2490597.4500000002</v>
      </c>
      <c r="H118" s="7">
        <v>117</v>
      </c>
      <c r="I118">
        <f t="shared" si="6"/>
        <v>2490597.4500000002</v>
      </c>
      <c r="J118" s="28">
        <f t="shared" si="4"/>
        <v>1636986.1920099999</v>
      </c>
      <c r="K118">
        <f t="shared" si="5"/>
        <v>335587.30068689026</v>
      </c>
    </row>
    <row r="119" spans="1:11" x14ac:dyDescent="0.25">
      <c r="A119" s="5" t="s">
        <v>119</v>
      </c>
      <c r="B119" s="8">
        <v>40087</v>
      </c>
      <c r="C119" s="7">
        <v>3508</v>
      </c>
      <c r="D119" s="7">
        <v>525468</v>
      </c>
      <c r="E119" s="7">
        <v>1339921.3304122684</v>
      </c>
      <c r="F119" s="9">
        <v>710.76</v>
      </c>
      <c r="G119" s="7">
        <v>2493346.08</v>
      </c>
      <c r="H119" s="7">
        <v>118</v>
      </c>
      <c r="I119">
        <f t="shared" si="6"/>
        <v>2493346.08</v>
      </c>
      <c r="J119" s="28">
        <f t="shared" si="4"/>
        <v>1637727.772384</v>
      </c>
      <c r="K119">
        <f t="shared" si="5"/>
        <v>297806.44197173161</v>
      </c>
    </row>
    <row r="120" spans="1:11" x14ac:dyDescent="0.25">
      <c r="A120" s="5" t="s">
        <v>120</v>
      </c>
      <c r="B120" s="8">
        <v>40118</v>
      </c>
      <c r="C120" s="7">
        <v>3488</v>
      </c>
      <c r="D120" s="7">
        <v>499770</v>
      </c>
      <c r="E120" s="7">
        <v>1385474.2415189536</v>
      </c>
      <c r="F120" s="9">
        <v>812.33</v>
      </c>
      <c r="G120" s="7">
        <v>2833407.04</v>
      </c>
      <c r="H120" s="7">
        <v>119</v>
      </c>
      <c r="I120">
        <f t="shared" si="6"/>
        <v>2833407.04</v>
      </c>
      <c r="J120" s="28">
        <f t="shared" si="4"/>
        <v>1729476.219392</v>
      </c>
      <c r="K120">
        <f t="shared" si="5"/>
        <v>344001.97787304642</v>
      </c>
    </row>
    <row r="121" spans="1:11" x14ac:dyDescent="0.25">
      <c r="A121" s="5" t="s">
        <v>121</v>
      </c>
      <c r="B121" s="8">
        <v>40148</v>
      </c>
      <c r="C121" s="7">
        <v>3473</v>
      </c>
      <c r="D121" s="7">
        <v>485943</v>
      </c>
      <c r="E121" s="7">
        <v>1368963.0551682932</v>
      </c>
      <c r="F121" s="9">
        <v>745.97</v>
      </c>
      <c r="G121" s="7">
        <v>2590753.81</v>
      </c>
      <c r="H121" s="7">
        <v>120</v>
      </c>
      <c r="I121">
        <f t="shared" si="6"/>
        <v>2590753.81</v>
      </c>
      <c r="J121" s="28">
        <f t="shared" si="4"/>
        <v>1664008.377938</v>
      </c>
      <c r="K121">
        <f t="shared" si="5"/>
        <v>295045.32276970684</v>
      </c>
    </row>
    <row r="122" spans="1:11" x14ac:dyDescent="0.25">
      <c r="A122" s="2" t="s">
        <v>122</v>
      </c>
      <c r="B122" s="8">
        <v>40179</v>
      </c>
      <c r="C122" s="7">
        <v>3278</v>
      </c>
      <c r="D122" s="7">
        <v>465732</v>
      </c>
      <c r="E122" s="7">
        <v>1311608.2785633672</v>
      </c>
      <c r="F122" s="9">
        <v>745.9</v>
      </c>
      <c r="G122" s="7">
        <v>2445060.1999999997</v>
      </c>
      <c r="H122" s="7">
        <v>121</v>
      </c>
      <c r="I122">
        <f t="shared" si="6"/>
        <v>2445060.1999999997</v>
      </c>
      <c r="J122" s="28">
        <f t="shared" si="4"/>
        <v>1624700.2419599998</v>
      </c>
      <c r="K122">
        <f t="shared" si="5"/>
        <v>313091.96339663258</v>
      </c>
    </row>
    <row r="123" spans="1:11" x14ac:dyDescent="0.25">
      <c r="A123" s="2" t="s">
        <v>123</v>
      </c>
      <c r="B123" s="8">
        <v>40210</v>
      </c>
      <c r="C123" s="7">
        <v>3280</v>
      </c>
      <c r="D123" s="7">
        <v>451625</v>
      </c>
      <c r="E123" s="7">
        <v>1341931.7864967138</v>
      </c>
      <c r="F123" s="9">
        <v>697.48</v>
      </c>
      <c r="G123" s="7">
        <v>2287734.4</v>
      </c>
      <c r="H123" s="7">
        <v>122</v>
      </c>
      <c r="I123">
        <f t="shared" si="6"/>
        <v>2287734.4</v>
      </c>
      <c r="J123" s="28">
        <f t="shared" si="4"/>
        <v>1582253.7411199999</v>
      </c>
      <c r="K123">
        <f t="shared" si="5"/>
        <v>240321.95462328615</v>
      </c>
    </row>
    <row r="124" spans="1:11" x14ac:dyDescent="0.25">
      <c r="A124" s="1" t="s">
        <v>124</v>
      </c>
      <c r="B124" s="8">
        <v>40238</v>
      </c>
      <c r="C124" s="7">
        <v>3308</v>
      </c>
      <c r="D124" s="7">
        <v>511838</v>
      </c>
      <c r="E124" s="7">
        <v>1637078.2712607051</v>
      </c>
      <c r="F124" s="9">
        <v>861.87</v>
      </c>
      <c r="G124" s="7">
        <v>2851065.96</v>
      </c>
      <c r="H124" s="7">
        <v>123</v>
      </c>
      <c r="I124">
        <f t="shared" si="6"/>
        <v>2851065.96</v>
      </c>
      <c r="J124" s="28">
        <f t="shared" si="4"/>
        <v>1734240.596008</v>
      </c>
      <c r="K124">
        <f t="shared" si="5"/>
        <v>97162.324747294886</v>
      </c>
    </row>
    <row r="125" spans="1:11" x14ac:dyDescent="0.25">
      <c r="A125" s="1" t="s">
        <v>125</v>
      </c>
      <c r="B125" s="8">
        <v>40269</v>
      </c>
      <c r="C125" s="7">
        <v>3326</v>
      </c>
      <c r="D125" s="7">
        <v>482872</v>
      </c>
      <c r="E125" s="7">
        <v>1391952.0347872269</v>
      </c>
      <c r="F125" s="9">
        <v>770.32</v>
      </c>
      <c r="G125" s="7">
        <v>2562084.3200000003</v>
      </c>
      <c r="H125" s="7">
        <v>124</v>
      </c>
      <c r="I125">
        <f t="shared" si="6"/>
        <v>2562084.3200000003</v>
      </c>
      <c r="J125" s="28">
        <f t="shared" si="4"/>
        <v>1656273.3495360001</v>
      </c>
      <c r="K125">
        <f t="shared" si="5"/>
        <v>264321.31474877312</v>
      </c>
    </row>
    <row r="126" spans="1:11" x14ac:dyDescent="0.25">
      <c r="A126" s="2" t="s">
        <v>126</v>
      </c>
      <c r="B126" s="8">
        <v>40299</v>
      </c>
      <c r="C126" s="7">
        <v>3329</v>
      </c>
      <c r="D126" s="7">
        <v>489541</v>
      </c>
      <c r="E126" s="7">
        <v>1596784.3391090753</v>
      </c>
      <c r="F126" s="9">
        <v>781.47</v>
      </c>
      <c r="G126" s="7">
        <v>2601513.63</v>
      </c>
      <c r="H126" s="7">
        <v>125</v>
      </c>
      <c r="I126">
        <f t="shared" si="6"/>
        <v>2601513.63</v>
      </c>
      <c r="J126" s="28">
        <f t="shared" si="4"/>
        <v>1666911.3773739999</v>
      </c>
      <c r="K126">
        <f t="shared" si="5"/>
        <v>70127.03826492466</v>
      </c>
    </row>
    <row r="127" spans="1:11" x14ac:dyDescent="0.25">
      <c r="A127" s="4" t="s">
        <v>127</v>
      </c>
      <c r="B127" s="8">
        <v>40330</v>
      </c>
      <c r="C127" s="7">
        <v>3324</v>
      </c>
      <c r="D127" s="7">
        <v>494059</v>
      </c>
      <c r="E127" s="7">
        <v>1555001.3941445926</v>
      </c>
      <c r="F127" s="9">
        <v>790.65</v>
      </c>
      <c r="G127" s="7">
        <v>2628120.6</v>
      </c>
      <c r="H127" s="7">
        <v>126</v>
      </c>
      <c r="I127">
        <f t="shared" si="6"/>
        <v>2628120.6</v>
      </c>
      <c r="J127" s="28">
        <f t="shared" si="4"/>
        <v>1674089.9378800001</v>
      </c>
      <c r="K127">
        <f t="shared" si="5"/>
        <v>119088.54373540753</v>
      </c>
    </row>
    <row r="128" spans="1:11" x14ac:dyDescent="0.25">
      <c r="A128" s="6" t="s">
        <v>128</v>
      </c>
      <c r="B128" s="8">
        <v>40360</v>
      </c>
      <c r="C128" s="7">
        <v>3324</v>
      </c>
      <c r="D128" s="7">
        <v>465516</v>
      </c>
      <c r="E128" s="7">
        <v>1526586.2046073158</v>
      </c>
      <c r="F128" s="9">
        <v>778.76</v>
      </c>
      <c r="G128" s="7">
        <v>2588598.2399999998</v>
      </c>
      <c r="H128" s="7">
        <v>127</v>
      </c>
      <c r="I128">
        <f t="shared" si="6"/>
        <v>2588598.2399999998</v>
      </c>
      <c r="J128" s="28">
        <f t="shared" si="4"/>
        <v>1663426.8051519999</v>
      </c>
      <c r="K128">
        <f t="shared" si="5"/>
        <v>136840.6005446841</v>
      </c>
    </row>
    <row r="129" spans="1:11" x14ac:dyDescent="0.25">
      <c r="A129" s="3" t="s">
        <v>129</v>
      </c>
      <c r="B129" s="8">
        <v>40391</v>
      </c>
      <c r="C129" s="7">
        <v>3299</v>
      </c>
      <c r="D129" s="7">
        <v>464709</v>
      </c>
      <c r="E129" s="7">
        <v>1533492.597756091</v>
      </c>
      <c r="F129" s="9">
        <v>761.71</v>
      </c>
      <c r="G129" s="7">
        <v>2512881.29</v>
      </c>
      <c r="H129" s="7">
        <v>128</v>
      </c>
      <c r="I129">
        <f t="shared" si="6"/>
        <v>2512881.29</v>
      </c>
      <c r="J129" s="28">
        <f t="shared" si="4"/>
        <v>1642998.3720419998</v>
      </c>
      <c r="K129">
        <f t="shared" si="5"/>
        <v>109505.77428590879</v>
      </c>
    </row>
    <row r="130" spans="1:11" x14ac:dyDescent="0.25">
      <c r="A130" s="3" t="s">
        <v>130</v>
      </c>
      <c r="B130" s="8">
        <v>40422</v>
      </c>
      <c r="C130" s="7">
        <v>3262</v>
      </c>
      <c r="D130" s="7">
        <v>479906</v>
      </c>
      <c r="E130" s="7">
        <v>1501200.9891787823</v>
      </c>
      <c r="F130" s="9">
        <v>759.27</v>
      </c>
      <c r="G130" s="7">
        <v>2476738.7399999998</v>
      </c>
      <c r="H130" s="7">
        <v>129</v>
      </c>
      <c r="I130">
        <f t="shared" si="6"/>
        <v>2476738.7399999998</v>
      </c>
      <c r="J130" s="28">
        <f t="shared" si="4"/>
        <v>1633247.1120519999</v>
      </c>
      <c r="K130">
        <f t="shared" si="5"/>
        <v>132046.12287321757</v>
      </c>
    </row>
    <row r="131" spans="1:11" x14ac:dyDescent="0.25">
      <c r="A131" s="5" t="s">
        <v>131</v>
      </c>
      <c r="B131" s="8">
        <v>40452</v>
      </c>
      <c r="C131" s="7">
        <v>3233</v>
      </c>
      <c r="D131" s="7">
        <v>473604</v>
      </c>
      <c r="E131" s="7">
        <v>1522578.8687512446</v>
      </c>
      <c r="F131" s="9">
        <v>753.08</v>
      </c>
      <c r="G131" s="7">
        <v>2434707.64</v>
      </c>
      <c r="H131" s="7">
        <v>130</v>
      </c>
      <c r="I131">
        <f t="shared" si="6"/>
        <v>2434707.64</v>
      </c>
      <c r="J131" s="28">
        <f t="shared" ref="J131:J132" si="7">965023+0.2698*I131</f>
        <v>1621907.121272</v>
      </c>
      <c r="K131">
        <f t="shared" ref="K131:K132" si="8">J131-E131</f>
        <v>99328.252520755399</v>
      </c>
    </row>
    <row r="132" spans="1:11" x14ac:dyDescent="0.25">
      <c r="A132" s="5" t="s">
        <v>132</v>
      </c>
      <c r="B132" s="8">
        <v>40483</v>
      </c>
      <c r="C132" s="7">
        <v>3193</v>
      </c>
      <c r="D132" s="7">
        <v>465068</v>
      </c>
      <c r="E132" s="7">
        <v>1528816.802761734</v>
      </c>
      <c r="F132" s="9">
        <v>880.02</v>
      </c>
      <c r="G132" s="7">
        <v>2809903.86</v>
      </c>
      <c r="H132" s="7">
        <v>131</v>
      </c>
      <c r="I132">
        <f t="shared" si="6"/>
        <v>2809903.86</v>
      </c>
      <c r="J132" s="28">
        <f t="shared" si="7"/>
        <v>1723135.0614279998</v>
      </c>
      <c r="K132">
        <f t="shared" si="8"/>
        <v>194318.25866626576</v>
      </c>
    </row>
    <row r="133" spans="1:11" x14ac:dyDescent="0.25">
      <c r="A133" s="5" t="s">
        <v>133</v>
      </c>
      <c r="B133" s="8">
        <v>40513</v>
      </c>
      <c r="F133" s="9">
        <v>790.64</v>
      </c>
      <c r="H133" s="7">
        <v>132</v>
      </c>
      <c r="J133" s="28"/>
    </row>
    <row r="134" spans="1:11" x14ac:dyDescent="0.25">
      <c r="A134" s="2" t="s">
        <v>134</v>
      </c>
      <c r="H134" s="7">
        <v>133</v>
      </c>
      <c r="J134" s="28"/>
    </row>
    <row r="135" spans="1:11" x14ac:dyDescent="0.25">
      <c r="A135" s="2" t="s">
        <v>135</v>
      </c>
      <c r="H135" s="7">
        <v>134</v>
      </c>
      <c r="J135" s="28"/>
    </row>
    <row r="136" spans="1:11" x14ac:dyDescent="0.25">
      <c r="A136" s="1" t="s">
        <v>136</v>
      </c>
      <c r="H136" s="7">
        <v>135</v>
      </c>
      <c r="J136" s="28"/>
    </row>
    <row r="137" spans="1:11" x14ac:dyDescent="0.25">
      <c r="A137" s="1" t="s">
        <v>137</v>
      </c>
      <c r="H137" s="7">
        <v>136</v>
      </c>
      <c r="J137" s="28"/>
    </row>
    <row r="138" spans="1:11" x14ac:dyDescent="0.25">
      <c r="A138" s="2" t="s">
        <v>138</v>
      </c>
      <c r="H138" s="7">
        <v>137</v>
      </c>
      <c r="J138" s="28"/>
    </row>
    <row r="139" spans="1:11" x14ac:dyDescent="0.25">
      <c r="A139" s="4" t="s">
        <v>209</v>
      </c>
      <c r="H139" s="7">
        <v>138</v>
      </c>
    </row>
    <row r="140" spans="1:11" x14ac:dyDescent="0.25">
      <c r="A140" s="6" t="s">
        <v>210</v>
      </c>
      <c r="H140" s="7">
        <v>139</v>
      </c>
    </row>
    <row r="141" spans="1:11" x14ac:dyDescent="0.25">
      <c r="A141" s="3" t="s">
        <v>211</v>
      </c>
      <c r="H141" s="7">
        <v>140</v>
      </c>
    </row>
    <row r="142" spans="1:11" x14ac:dyDescent="0.25">
      <c r="A142" s="3" t="s">
        <v>212</v>
      </c>
      <c r="H142" s="7">
        <v>141</v>
      </c>
    </row>
    <row r="143" spans="1:11" x14ac:dyDescent="0.25">
      <c r="A143" s="5" t="s">
        <v>213</v>
      </c>
      <c r="H143" s="7">
        <v>142</v>
      </c>
    </row>
    <row r="144" spans="1:11" x14ac:dyDescent="0.25">
      <c r="A144" s="5" t="s">
        <v>214</v>
      </c>
      <c r="H144" s="7">
        <v>143</v>
      </c>
    </row>
    <row r="145" spans="1:8" x14ac:dyDescent="0.25">
      <c r="A145" s="5" t="s">
        <v>215</v>
      </c>
      <c r="H145" s="7">
        <v>144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3"/>
  <sheetViews>
    <sheetView workbookViewId="0">
      <pane xSplit="1" ySplit="5" topLeftCell="B48" activePane="bottomRight" state="frozen"/>
      <selection pane="topRight" activeCell="B1" sqref="B1"/>
      <selection pane="bottomLeft" activeCell="A6" sqref="A6"/>
      <selection pane="bottomRight" activeCell="B62" sqref="B62"/>
    </sheetView>
  </sheetViews>
  <sheetFormatPr defaultRowHeight="15" x14ac:dyDescent="0.25"/>
  <cols>
    <col min="4" max="4" width="3.140625" customWidth="1"/>
    <col min="5" max="5" width="18" bestFit="1" customWidth="1"/>
    <col min="6" max="6" width="12" bestFit="1" customWidth="1"/>
  </cols>
  <sheetData>
    <row r="1" spans="1:4" x14ac:dyDescent="0.25">
      <c r="B1" s="7" t="s">
        <v>177</v>
      </c>
      <c r="C1" s="7" t="s">
        <v>176</v>
      </c>
    </row>
    <row r="2" spans="1:4" ht="18" x14ac:dyDescent="0.35">
      <c r="A2" s="7" t="s">
        <v>139</v>
      </c>
      <c r="B2" t="s">
        <v>179</v>
      </c>
      <c r="C2" t="s">
        <v>180</v>
      </c>
    </row>
    <row r="3" spans="1:4" x14ac:dyDescent="0.25">
      <c r="A3" s="2" t="s">
        <v>74</v>
      </c>
      <c r="B3" s="7">
        <v>1542110.1706167429</v>
      </c>
      <c r="C3" s="7">
        <v>1557860.9174799176</v>
      </c>
      <c r="D3" s="25"/>
    </row>
    <row r="4" spans="1:4" x14ac:dyDescent="0.25">
      <c r="A4" s="2" t="s">
        <v>75</v>
      </c>
      <c r="B4" s="7">
        <v>1441947.7527716921</v>
      </c>
      <c r="C4" s="7">
        <v>1542110.1706167429</v>
      </c>
      <c r="D4" s="25"/>
    </row>
    <row r="5" spans="1:4" x14ac:dyDescent="0.25">
      <c r="A5" s="2" t="s">
        <v>76</v>
      </c>
      <c r="B5" s="7">
        <v>1690088.9928965012</v>
      </c>
      <c r="C5" s="7">
        <v>1441947.7527716921</v>
      </c>
      <c r="D5" s="25"/>
    </row>
    <row r="6" spans="1:4" x14ac:dyDescent="0.25">
      <c r="A6" s="2" t="s">
        <v>77</v>
      </c>
      <c r="B6" s="7">
        <v>1475814.9107083583</v>
      </c>
      <c r="C6" s="7">
        <v>1690088.9928965012</v>
      </c>
      <c r="D6" s="25"/>
    </row>
    <row r="7" spans="1:4" x14ac:dyDescent="0.25">
      <c r="A7" s="2" t="s">
        <v>78</v>
      </c>
      <c r="B7" s="7">
        <v>1792263.3605523468</v>
      </c>
      <c r="C7" s="7">
        <v>1475814.9107083583</v>
      </c>
      <c r="D7" s="25"/>
    </row>
    <row r="8" spans="1:4" x14ac:dyDescent="0.25">
      <c r="A8" s="4" t="s">
        <v>79</v>
      </c>
      <c r="B8" s="7">
        <v>1693055.1350992497</v>
      </c>
      <c r="C8" s="7">
        <v>1792263.3605523468</v>
      </c>
      <c r="D8" s="25"/>
    </row>
    <row r="9" spans="1:4" x14ac:dyDescent="0.25">
      <c r="A9" s="6" t="s">
        <v>80</v>
      </c>
      <c r="B9" s="7">
        <v>1700607.1167762065</v>
      </c>
      <c r="C9" s="7">
        <v>1693055.1350992497</v>
      </c>
      <c r="D9" s="25"/>
    </row>
    <row r="10" spans="1:4" x14ac:dyDescent="0.25">
      <c r="A10" s="3" t="s">
        <v>81</v>
      </c>
      <c r="B10" s="7">
        <v>1720283.7084246166</v>
      </c>
      <c r="C10" s="7">
        <v>1700607.1167762065</v>
      </c>
      <c r="D10" s="25"/>
    </row>
    <row r="11" spans="1:4" x14ac:dyDescent="0.25">
      <c r="A11" s="3" t="s">
        <v>82</v>
      </c>
      <c r="B11" s="7">
        <v>1555636.3274248156</v>
      </c>
      <c r="C11" s="7">
        <v>1720283.7084246166</v>
      </c>
      <c r="D11" s="25"/>
    </row>
    <row r="12" spans="1:4" x14ac:dyDescent="0.25">
      <c r="A12" s="5" t="s">
        <v>83</v>
      </c>
      <c r="B12" s="7">
        <v>1638029.4430060412</v>
      </c>
      <c r="C12" s="7">
        <v>1555636.3274248156</v>
      </c>
      <c r="D12" s="25"/>
    </row>
    <row r="13" spans="1:4" x14ac:dyDescent="0.25">
      <c r="A13" s="5" t="s">
        <v>84</v>
      </c>
      <c r="B13" s="7">
        <v>1606678.8820288123</v>
      </c>
      <c r="C13" s="7">
        <v>1638029.4430060412</v>
      </c>
      <c r="D13" s="25"/>
    </row>
    <row r="14" spans="1:4" x14ac:dyDescent="0.25">
      <c r="A14" s="5" t="s">
        <v>85</v>
      </c>
      <c r="B14" s="7">
        <v>1491364.0045143729</v>
      </c>
      <c r="C14" s="7">
        <v>1606678.8820288123</v>
      </c>
      <c r="D14" s="25"/>
    </row>
    <row r="15" spans="1:4" x14ac:dyDescent="0.25">
      <c r="A15" s="2" t="s">
        <v>86</v>
      </c>
      <c r="B15" s="7">
        <v>1587683.2304321846</v>
      </c>
      <c r="C15" s="7">
        <v>1491364.0045143729</v>
      </c>
      <c r="D15" s="25"/>
    </row>
    <row r="16" spans="1:4" x14ac:dyDescent="0.25">
      <c r="A16" s="2" t="s">
        <v>87</v>
      </c>
      <c r="B16" s="7">
        <v>1636099.0174600012</v>
      </c>
      <c r="C16" s="7">
        <v>1587683.2304321846</v>
      </c>
      <c r="D16" s="25"/>
    </row>
    <row r="17" spans="1:4" x14ac:dyDescent="0.25">
      <c r="A17" s="2" t="s">
        <v>88</v>
      </c>
      <c r="B17" s="7">
        <v>1768958.4412135696</v>
      </c>
      <c r="C17" s="7">
        <v>1636099.0174600012</v>
      </c>
      <c r="D17" s="25"/>
    </row>
    <row r="18" spans="1:4" x14ac:dyDescent="0.25">
      <c r="A18" s="2" t="s">
        <v>89</v>
      </c>
      <c r="B18" s="7">
        <v>1692116.3778795723</v>
      </c>
      <c r="C18" s="7">
        <v>1768958.4412135696</v>
      </c>
      <c r="D18" s="25"/>
    </row>
    <row r="19" spans="1:4" x14ac:dyDescent="0.25">
      <c r="A19" s="2" t="s">
        <v>90</v>
      </c>
      <c r="B19" s="7">
        <v>1890192.3587598752</v>
      </c>
      <c r="C19" s="7">
        <v>1692116.3778795723</v>
      </c>
      <c r="D19" s="25"/>
    </row>
    <row r="20" spans="1:4" x14ac:dyDescent="0.25">
      <c r="A20" s="4" t="s">
        <v>91</v>
      </c>
      <c r="B20" s="7">
        <v>1917321.781849565</v>
      </c>
      <c r="C20" s="7">
        <v>1890192.3587598752</v>
      </c>
      <c r="D20" s="25"/>
    </row>
    <row r="21" spans="1:4" x14ac:dyDescent="0.25">
      <c r="A21" s="6" t="s">
        <v>92</v>
      </c>
      <c r="B21" s="7">
        <v>1902470.1254730134</v>
      </c>
      <c r="C21" s="7">
        <v>1917321.781849565</v>
      </c>
      <c r="D21" s="25"/>
    </row>
    <row r="22" spans="1:4" x14ac:dyDescent="0.25">
      <c r="A22" s="3" t="s">
        <v>93</v>
      </c>
      <c r="B22" s="7">
        <v>1836597.9552545974</v>
      </c>
      <c r="C22" s="7">
        <v>1902470.1254730134</v>
      </c>
      <c r="D22" s="25"/>
    </row>
    <row r="23" spans="1:4" x14ac:dyDescent="0.25">
      <c r="A23" s="3" t="s">
        <v>94</v>
      </c>
      <c r="B23" s="7">
        <v>1706548.2307641238</v>
      </c>
      <c r="C23" s="7">
        <v>1836597.9552545974</v>
      </c>
      <c r="D23" s="25"/>
    </row>
    <row r="24" spans="1:4" x14ac:dyDescent="0.25">
      <c r="A24" s="5" t="s">
        <v>95</v>
      </c>
      <c r="B24" s="7">
        <v>1926467.0384385579</v>
      </c>
      <c r="C24" s="7">
        <v>1706548.2307641238</v>
      </c>
      <c r="D24" s="25"/>
    </row>
    <row r="25" spans="1:4" x14ac:dyDescent="0.25">
      <c r="A25" s="5" t="s">
        <v>96</v>
      </c>
      <c r="B25" s="7">
        <v>1922143.4309234547</v>
      </c>
      <c r="C25" s="7">
        <v>1926467.0384385579</v>
      </c>
      <c r="D25" s="25"/>
    </row>
    <row r="26" spans="1:4" x14ac:dyDescent="0.25">
      <c r="A26" s="5" t="s">
        <v>97</v>
      </c>
      <c r="B26" s="7">
        <v>1672365.9629555864</v>
      </c>
      <c r="C26" s="7">
        <v>1922143.4309234547</v>
      </c>
      <c r="D26" s="25"/>
    </row>
    <row r="27" spans="1:4" x14ac:dyDescent="0.25">
      <c r="A27" s="2" t="s">
        <v>98</v>
      </c>
      <c r="B27" s="7">
        <v>1796450.5410608775</v>
      </c>
      <c r="C27" s="7">
        <v>1672365.9629555864</v>
      </c>
      <c r="D27" s="25"/>
    </row>
    <row r="28" spans="1:4" x14ac:dyDescent="0.25">
      <c r="A28" s="2" t="s">
        <v>99</v>
      </c>
      <c r="B28" s="7">
        <v>1750180.7408882692</v>
      </c>
      <c r="C28" s="7">
        <v>1796450.5410608775</v>
      </c>
      <c r="D28" s="25"/>
    </row>
    <row r="29" spans="1:4" x14ac:dyDescent="0.25">
      <c r="A29" s="1" t="s">
        <v>100</v>
      </c>
      <c r="B29" s="7">
        <v>1855916.6500697071</v>
      </c>
      <c r="C29" s="7">
        <v>1750180.7408882692</v>
      </c>
      <c r="D29" s="25"/>
    </row>
    <row r="30" spans="1:4" x14ac:dyDescent="0.25">
      <c r="A30" s="1" t="s">
        <v>101</v>
      </c>
      <c r="B30" s="7">
        <v>1805670.7495186881</v>
      </c>
      <c r="C30" s="7">
        <v>1855916.6500697071</v>
      </c>
      <c r="D30" s="25"/>
    </row>
    <row r="31" spans="1:4" x14ac:dyDescent="0.25">
      <c r="A31" s="2" t="s">
        <v>102</v>
      </c>
      <c r="B31" s="7">
        <v>1922046.9693952068</v>
      </c>
      <c r="C31" s="7">
        <v>1805670.7495186881</v>
      </c>
      <c r="D31" s="25"/>
    </row>
    <row r="32" spans="1:4" x14ac:dyDescent="0.25">
      <c r="A32" s="4" t="s">
        <v>103</v>
      </c>
      <c r="B32" s="7">
        <v>1809018.7545641637</v>
      </c>
      <c r="C32" s="7">
        <v>1922046.9693952068</v>
      </c>
      <c r="D32" s="25"/>
    </row>
    <row r="33" spans="1:4" x14ac:dyDescent="0.25">
      <c r="A33" s="6" t="s">
        <v>104</v>
      </c>
      <c r="B33" s="7">
        <v>1865548.3303458805</v>
      </c>
      <c r="C33" s="7">
        <v>1809018.7545641637</v>
      </c>
      <c r="D33" s="25"/>
    </row>
    <row r="34" spans="1:4" x14ac:dyDescent="0.25">
      <c r="A34" s="3" t="s">
        <v>105</v>
      </c>
      <c r="B34" s="7">
        <v>1793113.6227843058</v>
      </c>
      <c r="C34" s="7">
        <v>1865548.3303458805</v>
      </c>
      <c r="D34" s="25"/>
    </row>
    <row r="35" spans="1:4" x14ac:dyDescent="0.25">
      <c r="A35" s="3" t="s">
        <v>106</v>
      </c>
      <c r="B35" s="7">
        <v>1757157.870278165</v>
      </c>
      <c r="C35" s="7">
        <v>1793113.6227843058</v>
      </c>
      <c r="D35" s="25"/>
    </row>
    <row r="36" spans="1:4" x14ac:dyDescent="0.25">
      <c r="A36" s="5" t="s">
        <v>107</v>
      </c>
      <c r="B36" s="7">
        <v>1626281.6835955651</v>
      </c>
      <c r="C36" s="7">
        <v>1757157.870278165</v>
      </c>
      <c r="D36" s="25"/>
    </row>
    <row r="37" spans="1:4" x14ac:dyDescent="0.25">
      <c r="A37" s="5" t="s">
        <v>108</v>
      </c>
      <c r="B37" s="7">
        <v>1544456.0512514107</v>
      </c>
      <c r="C37" s="7">
        <v>1626281.6835955651</v>
      </c>
      <c r="D37" s="25"/>
    </row>
    <row r="38" spans="1:4" x14ac:dyDescent="0.25">
      <c r="A38" s="5" t="s">
        <v>109</v>
      </c>
      <c r="B38" s="7">
        <v>1533859.7224988381</v>
      </c>
      <c r="C38" s="7">
        <v>1544456.0512514107</v>
      </c>
      <c r="D38" s="25"/>
    </row>
    <row r="39" spans="1:4" x14ac:dyDescent="0.25">
      <c r="A39" s="2" t="s">
        <v>110</v>
      </c>
      <c r="B39" s="7">
        <v>1436229.5027550953</v>
      </c>
      <c r="C39" s="7">
        <v>1533859.7224988381</v>
      </c>
      <c r="D39" s="25"/>
    </row>
    <row r="40" spans="1:4" x14ac:dyDescent="0.25">
      <c r="A40" s="2" t="s">
        <v>111</v>
      </c>
      <c r="B40" s="7">
        <v>1312458.1756622186</v>
      </c>
      <c r="C40" s="7">
        <v>1436229.5027550953</v>
      </c>
      <c r="D40" s="25"/>
    </row>
    <row r="41" spans="1:4" x14ac:dyDescent="0.25">
      <c r="A41" s="1" t="s">
        <v>112</v>
      </c>
      <c r="B41" s="7">
        <v>1519642.0035849432</v>
      </c>
      <c r="C41" s="7">
        <v>1312458.1756622186</v>
      </c>
      <c r="D41" s="25"/>
    </row>
    <row r="42" spans="1:4" x14ac:dyDescent="0.25">
      <c r="A42" s="1" t="s">
        <v>113</v>
      </c>
      <c r="B42" s="7">
        <v>1357285.2021509658</v>
      </c>
      <c r="C42" s="7">
        <v>1519642.0035849432</v>
      </c>
      <c r="D42" s="25"/>
    </row>
    <row r="43" spans="1:4" x14ac:dyDescent="0.25">
      <c r="A43" s="2" t="s">
        <v>114</v>
      </c>
      <c r="B43" s="7">
        <v>1468535.3515236008</v>
      </c>
      <c r="C43" s="7">
        <v>1357285.2021509658</v>
      </c>
      <c r="D43" s="25"/>
    </row>
    <row r="44" spans="1:4" x14ac:dyDescent="0.25">
      <c r="A44" s="4" t="s">
        <v>115</v>
      </c>
      <c r="B44" s="7">
        <v>1399203.2795591848</v>
      </c>
      <c r="C44" s="7">
        <v>1468535.3515236008</v>
      </c>
      <c r="D44" s="25"/>
    </row>
    <row r="45" spans="1:4" x14ac:dyDescent="0.25">
      <c r="A45" s="6" t="s">
        <v>116</v>
      </c>
      <c r="B45" s="7">
        <v>1332273.8830246299</v>
      </c>
      <c r="C45" s="7">
        <v>1399203.2795591848</v>
      </c>
      <c r="D45" s="25"/>
    </row>
    <row r="46" spans="1:4" x14ac:dyDescent="0.25">
      <c r="A46" s="3" t="s">
        <v>117</v>
      </c>
      <c r="B46" s="7">
        <v>1344029.6089756356</v>
      </c>
      <c r="C46" s="7">
        <v>1332273.8830246299</v>
      </c>
      <c r="D46" s="25"/>
    </row>
    <row r="47" spans="1:4" x14ac:dyDescent="0.25">
      <c r="A47" s="3" t="s">
        <v>118</v>
      </c>
      <c r="B47" s="7">
        <v>1301398.8913231096</v>
      </c>
      <c r="C47" s="7">
        <v>1344029.6089756356</v>
      </c>
      <c r="D47" s="25"/>
    </row>
    <row r="48" spans="1:4" x14ac:dyDescent="0.25">
      <c r="A48" s="5" t="s">
        <v>119</v>
      </c>
      <c r="B48" s="7">
        <v>1339921.3304122684</v>
      </c>
      <c r="C48" s="7">
        <v>1301398.8913231096</v>
      </c>
      <c r="D48" s="25"/>
    </row>
    <row r="49" spans="1:10" x14ac:dyDescent="0.25">
      <c r="A49" s="5" t="s">
        <v>120</v>
      </c>
      <c r="B49" s="7">
        <v>1385474.2415189536</v>
      </c>
      <c r="C49" s="7">
        <v>1339921.3304122684</v>
      </c>
      <c r="D49" s="25"/>
    </row>
    <row r="50" spans="1:10" x14ac:dyDescent="0.25">
      <c r="A50" s="5" t="s">
        <v>121</v>
      </c>
      <c r="B50" s="7">
        <v>1368963.0551682932</v>
      </c>
      <c r="C50" s="7">
        <v>1385474.2415189536</v>
      </c>
      <c r="D50" s="25"/>
    </row>
    <row r="51" spans="1:10" x14ac:dyDescent="0.25">
      <c r="A51" s="2" t="s">
        <v>122</v>
      </c>
      <c r="B51" s="7">
        <v>1311608.2785633672</v>
      </c>
      <c r="C51" s="7">
        <v>1368963.0551682932</v>
      </c>
      <c r="D51" s="25"/>
      <c r="E51" t="s">
        <v>148</v>
      </c>
    </row>
    <row r="52" spans="1:10" ht="15.75" thickBot="1" x14ac:dyDescent="0.3">
      <c r="A52" s="2" t="s">
        <v>123</v>
      </c>
      <c r="B52" s="7">
        <v>1341931.7864967138</v>
      </c>
      <c r="C52" s="7">
        <v>1311608.2785633672</v>
      </c>
      <c r="D52" s="25"/>
    </row>
    <row r="53" spans="1:10" x14ac:dyDescent="0.25">
      <c r="A53" s="1" t="s">
        <v>124</v>
      </c>
      <c r="B53" s="7">
        <v>1637078.2712607051</v>
      </c>
      <c r="C53" s="7">
        <v>1341931.7864967138</v>
      </c>
      <c r="D53" s="25"/>
      <c r="E53" s="18" t="s">
        <v>149</v>
      </c>
      <c r="F53" s="18"/>
    </row>
    <row r="54" spans="1:10" x14ac:dyDescent="0.25">
      <c r="A54" s="1" t="s">
        <v>125</v>
      </c>
      <c r="B54" s="7">
        <v>1391952.0347872269</v>
      </c>
      <c r="C54" s="7">
        <v>1637078.2712607051</v>
      </c>
      <c r="D54" s="25"/>
      <c r="E54" s="10" t="s">
        <v>150</v>
      </c>
      <c r="F54" s="10">
        <v>0.78079456787474466</v>
      </c>
    </row>
    <row r="55" spans="1:10" x14ac:dyDescent="0.25">
      <c r="A55" s="2" t="s">
        <v>126</v>
      </c>
      <c r="B55" s="7">
        <v>1596784.3391090753</v>
      </c>
      <c r="C55" s="7">
        <v>1391952.0347872269</v>
      </c>
      <c r="D55" s="25"/>
      <c r="E55" s="10" t="s">
        <v>151</v>
      </c>
      <c r="F55" s="10">
        <v>0.60964015722270926</v>
      </c>
    </row>
    <row r="56" spans="1:10" x14ac:dyDescent="0.25">
      <c r="A56" s="4" t="s">
        <v>127</v>
      </c>
      <c r="B56" s="7">
        <v>1555001.3941445926</v>
      </c>
      <c r="C56" s="7">
        <v>1596784.3391090753</v>
      </c>
      <c r="D56" s="25"/>
      <c r="E56" s="10" t="s">
        <v>152</v>
      </c>
      <c r="F56" s="10">
        <v>0.6027917389283709</v>
      </c>
    </row>
    <row r="57" spans="1:10" x14ac:dyDescent="0.25">
      <c r="A57" s="6" t="s">
        <v>128</v>
      </c>
      <c r="B57" s="7">
        <v>1526586.2046073158</v>
      </c>
      <c r="C57" s="7">
        <v>1555001.3941445926</v>
      </c>
      <c r="D57" s="25"/>
      <c r="E57" s="10" t="s">
        <v>153</v>
      </c>
      <c r="F57" s="10">
        <v>118233.75410643962</v>
      </c>
    </row>
    <row r="58" spans="1:10" ht="15.75" thickBot="1" x14ac:dyDescent="0.3">
      <c r="A58" s="3" t="s">
        <v>129</v>
      </c>
      <c r="B58" s="7">
        <v>1533492.597756091</v>
      </c>
      <c r="C58" s="7">
        <v>1526586.2046073158</v>
      </c>
      <c r="D58" s="25"/>
      <c r="E58" s="11" t="s">
        <v>154</v>
      </c>
      <c r="F58" s="11">
        <v>59</v>
      </c>
    </row>
    <row r="59" spans="1:10" x14ac:dyDescent="0.25">
      <c r="A59" s="3" t="s">
        <v>130</v>
      </c>
      <c r="B59" s="7">
        <v>1501200.9891787823</v>
      </c>
      <c r="C59" s="7">
        <v>1533492.597756091</v>
      </c>
      <c r="D59" s="25"/>
    </row>
    <row r="60" spans="1:10" ht="15.75" thickBot="1" x14ac:dyDescent="0.3">
      <c r="A60" s="5" t="s">
        <v>131</v>
      </c>
      <c r="B60" s="7">
        <v>1522578.8687512446</v>
      </c>
      <c r="C60" s="7">
        <v>1501200.9891787823</v>
      </c>
      <c r="D60" s="25"/>
      <c r="E60" t="s">
        <v>155</v>
      </c>
    </row>
    <row r="61" spans="1:10" x14ac:dyDescent="0.25">
      <c r="A61" s="5" t="s">
        <v>132</v>
      </c>
      <c r="B61" s="7">
        <v>1528816.802761734</v>
      </c>
      <c r="C61" s="7">
        <v>1522578.8687512446</v>
      </c>
      <c r="D61" s="25"/>
      <c r="E61" s="12"/>
      <c r="F61" s="12" t="s">
        <v>160</v>
      </c>
      <c r="G61" s="12" t="s">
        <v>161</v>
      </c>
      <c r="H61" s="12" t="s">
        <v>162</v>
      </c>
      <c r="I61" s="12" t="s">
        <v>163</v>
      </c>
      <c r="J61" s="12" t="s">
        <v>164</v>
      </c>
    </row>
    <row r="62" spans="1:10" x14ac:dyDescent="0.25">
      <c r="A62" s="5" t="s">
        <v>133</v>
      </c>
      <c r="B62" s="24">
        <f>F67+F68*B61</f>
        <v>1545758.0768934032</v>
      </c>
      <c r="C62" s="25"/>
      <c r="D62" s="25"/>
      <c r="E62" s="10" t="s">
        <v>156</v>
      </c>
      <c r="F62" s="10">
        <v>1</v>
      </c>
      <c r="G62" s="10">
        <v>1244417891009.7959</v>
      </c>
      <c r="H62" s="10">
        <v>1244417891009.7959</v>
      </c>
      <c r="I62" s="10">
        <v>89.019118141001528</v>
      </c>
      <c r="J62" s="10">
        <v>3.0319449957291784E-13</v>
      </c>
    </row>
    <row r="63" spans="1:10" x14ac:dyDescent="0.25">
      <c r="A63" s="2"/>
      <c r="B63" s="7"/>
      <c r="C63" s="25"/>
      <c r="D63" s="25"/>
      <c r="E63" s="10" t="s">
        <v>157</v>
      </c>
      <c r="F63" s="10">
        <v>57</v>
      </c>
      <c r="G63" s="10">
        <v>796815574775.81555</v>
      </c>
      <c r="H63" s="10">
        <v>13979220610.102028</v>
      </c>
      <c r="I63" s="10"/>
      <c r="J63" s="10"/>
    </row>
    <row r="64" spans="1:10" ht="15.75" thickBot="1" x14ac:dyDescent="0.3">
      <c r="A64" s="2"/>
      <c r="B64" s="7"/>
      <c r="C64" s="25"/>
      <c r="D64" s="25"/>
      <c r="E64" s="11" t="s">
        <v>158</v>
      </c>
      <c r="F64" s="11">
        <v>58</v>
      </c>
      <c r="G64" s="11">
        <v>2041233465785.6113</v>
      </c>
      <c r="H64" s="11"/>
      <c r="I64" s="11"/>
      <c r="J64" s="11"/>
    </row>
    <row r="65" spans="1:13" ht="15.75" thickBot="1" x14ac:dyDescent="0.3">
      <c r="A65" s="1"/>
      <c r="B65" s="7"/>
      <c r="C65" s="25"/>
      <c r="D65" s="25"/>
    </row>
    <row r="66" spans="1:13" x14ac:dyDescent="0.25">
      <c r="A66" s="1"/>
      <c r="B66" s="7"/>
      <c r="C66" s="25"/>
      <c r="D66" s="25"/>
      <c r="E66" s="12"/>
      <c r="F66" s="12" t="s">
        <v>165</v>
      </c>
      <c r="G66" s="12" t="s">
        <v>153</v>
      </c>
      <c r="H66" s="12" t="s">
        <v>166</v>
      </c>
      <c r="I66" s="12" t="s">
        <v>167</v>
      </c>
      <c r="J66" s="12" t="s">
        <v>168</v>
      </c>
      <c r="K66" s="12" t="s">
        <v>169</v>
      </c>
      <c r="L66" s="12" t="s">
        <v>170</v>
      </c>
      <c r="M66" s="12" t="s">
        <v>171</v>
      </c>
    </row>
    <row r="67" spans="1:13" x14ac:dyDescent="0.25">
      <c r="A67" s="2"/>
      <c r="B67" s="7"/>
      <c r="C67" s="25"/>
      <c r="D67" s="25"/>
      <c r="E67" s="20" t="s">
        <v>159</v>
      </c>
      <c r="F67" s="20">
        <v>350960.24401227525</v>
      </c>
      <c r="G67" s="10">
        <v>134130.35572983729</v>
      </c>
      <c r="H67" s="10">
        <v>2.6165608978117709</v>
      </c>
      <c r="I67" s="10">
        <v>1.1351052029328542E-2</v>
      </c>
      <c r="J67" s="10">
        <v>82368.839620860526</v>
      </c>
      <c r="K67" s="10">
        <v>619551.64840368996</v>
      </c>
      <c r="L67" s="10">
        <v>82368.839620860526</v>
      </c>
      <c r="M67" s="10">
        <v>619551.64840368996</v>
      </c>
    </row>
    <row r="68" spans="1:13" ht="15.75" thickBot="1" x14ac:dyDescent="0.3">
      <c r="C68" s="25"/>
      <c r="D68" s="25"/>
      <c r="E68" s="21" t="s">
        <v>178</v>
      </c>
      <c r="F68" s="21">
        <v>0.7815179887628021</v>
      </c>
      <c r="G68" s="11">
        <v>8.2831845027210332E-2</v>
      </c>
      <c r="H68" s="11">
        <v>9.4349943370942988</v>
      </c>
      <c r="I68" s="11">
        <v>3.0319449957291996E-13</v>
      </c>
      <c r="J68" s="11">
        <v>0.61565008016646794</v>
      </c>
      <c r="K68" s="11">
        <v>0.94738589735913625</v>
      </c>
      <c r="L68" s="11">
        <v>0.61565008016646794</v>
      </c>
      <c r="M68" s="11">
        <v>0.94738589735913625</v>
      </c>
    </row>
    <row r="69" spans="1:13" x14ac:dyDescent="0.25">
      <c r="C69" s="25"/>
      <c r="D69" s="25"/>
    </row>
    <row r="70" spans="1:13" x14ac:dyDescent="0.25">
      <c r="C70" s="25"/>
      <c r="D70" s="25"/>
    </row>
    <row r="71" spans="1:13" x14ac:dyDescent="0.25">
      <c r="C71" s="25"/>
      <c r="D71" s="25"/>
    </row>
    <row r="72" spans="1:13" x14ac:dyDescent="0.25">
      <c r="C72" s="25"/>
      <c r="D72" s="25"/>
    </row>
    <row r="73" spans="1:13" x14ac:dyDescent="0.25">
      <c r="C73" s="25"/>
      <c r="D73" s="25"/>
    </row>
    <row r="74" spans="1:13" x14ac:dyDescent="0.25">
      <c r="C74" s="25"/>
      <c r="D74" s="25"/>
    </row>
    <row r="75" spans="1:13" x14ac:dyDescent="0.25">
      <c r="C75" s="25"/>
      <c r="D75" s="25"/>
    </row>
    <row r="76" spans="1:13" x14ac:dyDescent="0.25">
      <c r="C76" s="25"/>
      <c r="D76" s="25"/>
    </row>
    <row r="77" spans="1:13" x14ac:dyDescent="0.25">
      <c r="C77" s="25"/>
      <c r="D77" s="25"/>
    </row>
    <row r="78" spans="1:13" x14ac:dyDescent="0.25">
      <c r="C78" s="25"/>
      <c r="D78" s="25"/>
    </row>
    <row r="79" spans="1:13" x14ac:dyDescent="0.25">
      <c r="C79" s="25"/>
      <c r="D79" s="25"/>
    </row>
    <row r="80" spans="1:13" x14ac:dyDescent="0.25">
      <c r="C80" s="25"/>
      <c r="D80" s="25"/>
    </row>
    <row r="81" spans="3:4" x14ac:dyDescent="0.25">
      <c r="C81" s="25"/>
      <c r="D81" s="25"/>
    </row>
    <row r="82" spans="3:4" x14ac:dyDescent="0.25">
      <c r="C82" s="25"/>
      <c r="D82" s="25"/>
    </row>
    <row r="83" spans="3:4" x14ac:dyDescent="0.25">
      <c r="C83" s="25"/>
      <c r="D83" s="25"/>
    </row>
    <row r="84" spans="3:4" x14ac:dyDescent="0.25">
      <c r="C84" s="25"/>
      <c r="D84" s="25"/>
    </row>
    <row r="85" spans="3:4" x14ac:dyDescent="0.25">
      <c r="C85" s="25"/>
      <c r="D85" s="25"/>
    </row>
    <row r="86" spans="3:4" x14ac:dyDescent="0.25">
      <c r="C86" s="25"/>
      <c r="D86" s="25"/>
    </row>
    <row r="87" spans="3:4" x14ac:dyDescent="0.25">
      <c r="C87" s="25"/>
      <c r="D87" s="25"/>
    </row>
    <row r="88" spans="3:4" x14ac:dyDescent="0.25">
      <c r="C88" s="25"/>
      <c r="D88" s="25"/>
    </row>
    <row r="89" spans="3:4" x14ac:dyDescent="0.25">
      <c r="C89" s="25"/>
      <c r="D89" s="25"/>
    </row>
    <row r="90" spans="3:4" x14ac:dyDescent="0.25">
      <c r="C90" s="25"/>
      <c r="D90" s="25"/>
    </row>
    <row r="91" spans="3:4" x14ac:dyDescent="0.25">
      <c r="C91" s="25"/>
      <c r="D91" s="25"/>
    </row>
    <row r="92" spans="3:4" x14ac:dyDescent="0.25">
      <c r="C92" s="25"/>
      <c r="D92" s="25"/>
    </row>
    <row r="93" spans="3:4" x14ac:dyDescent="0.25">
      <c r="C93" s="25"/>
      <c r="D93" s="25"/>
    </row>
    <row r="94" spans="3:4" x14ac:dyDescent="0.25">
      <c r="C94" s="25"/>
      <c r="D94" s="25"/>
    </row>
    <row r="95" spans="3:4" x14ac:dyDescent="0.25">
      <c r="C95" s="25"/>
      <c r="D95" s="25"/>
    </row>
    <row r="96" spans="3:4" x14ac:dyDescent="0.25">
      <c r="C96" s="25"/>
      <c r="D96" s="25"/>
    </row>
    <row r="97" spans="3:4" x14ac:dyDescent="0.25">
      <c r="C97" s="25"/>
      <c r="D97" s="25"/>
    </row>
    <row r="98" spans="3:4" x14ac:dyDescent="0.25">
      <c r="C98" s="25"/>
      <c r="D98" s="25"/>
    </row>
    <row r="99" spans="3:4" x14ac:dyDescent="0.25">
      <c r="C99" s="25"/>
      <c r="D99" s="25"/>
    </row>
    <row r="100" spans="3:4" x14ac:dyDescent="0.25">
      <c r="C100" s="25"/>
      <c r="D100" s="25"/>
    </row>
    <row r="101" spans="3:4" x14ac:dyDescent="0.25">
      <c r="C101" s="25"/>
      <c r="D101" s="25"/>
    </row>
    <row r="102" spans="3:4" x14ac:dyDescent="0.25">
      <c r="C102" s="25"/>
      <c r="D102" s="25"/>
    </row>
    <row r="103" spans="3:4" x14ac:dyDescent="0.25">
      <c r="C103" s="25"/>
      <c r="D103" s="25"/>
    </row>
    <row r="104" spans="3:4" x14ac:dyDescent="0.25">
      <c r="C104" s="25"/>
      <c r="D104" s="25"/>
    </row>
    <row r="105" spans="3:4" x14ac:dyDescent="0.25">
      <c r="C105" s="25"/>
      <c r="D105" s="25"/>
    </row>
    <row r="106" spans="3:4" x14ac:dyDescent="0.25">
      <c r="C106" s="25"/>
      <c r="D106" s="25"/>
    </row>
    <row r="107" spans="3:4" x14ac:dyDescent="0.25">
      <c r="C107" s="25"/>
      <c r="D107" s="25"/>
    </row>
    <row r="108" spans="3:4" x14ac:dyDescent="0.25">
      <c r="C108" s="25"/>
      <c r="D108" s="25"/>
    </row>
    <row r="109" spans="3:4" x14ac:dyDescent="0.25">
      <c r="C109" s="25"/>
      <c r="D109" s="25"/>
    </row>
    <row r="110" spans="3:4" x14ac:dyDescent="0.25">
      <c r="C110" s="25"/>
      <c r="D110" s="25"/>
    </row>
    <row r="111" spans="3:4" x14ac:dyDescent="0.25">
      <c r="C111" s="25"/>
      <c r="D111" s="25"/>
    </row>
    <row r="112" spans="3:4" x14ac:dyDescent="0.25">
      <c r="C112" s="25"/>
      <c r="D112" s="25"/>
    </row>
    <row r="113" spans="3:4" x14ac:dyDescent="0.25">
      <c r="C113" s="25"/>
      <c r="D113" s="25"/>
    </row>
    <row r="114" spans="3:4" x14ac:dyDescent="0.25">
      <c r="C114" s="25"/>
      <c r="D114" s="25"/>
    </row>
    <row r="115" spans="3:4" x14ac:dyDescent="0.25">
      <c r="C115" s="25"/>
      <c r="D115" s="25"/>
    </row>
    <row r="116" spans="3:4" x14ac:dyDescent="0.25">
      <c r="C116" s="25"/>
      <c r="D116" s="25"/>
    </row>
    <row r="117" spans="3:4" x14ac:dyDescent="0.25">
      <c r="C117" s="25"/>
      <c r="D117" s="25"/>
    </row>
    <row r="118" spans="3:4" x14ac:dyDescent="0.25">
      <c r="C118" s="25"/>
      <c r="D118" s="25"/>
    </row>
    <row r="119" spans="3:4" x14ac:dyDescent="0.25">
      <c r="C119" s="25"/>
      <c r="D119" s="25"/>
    </row>
    <row r="120" spans="3:4" x14ac:dyDescent="0.25">
      <c r="C120" s="25"/>
      <c r="D120" s="25"/>
    </row>
    <row r="121" spans="3:4" x14ac:dyDescent="0.25">
      <c r="C121" s="25"/>
      <c r="D121" s="25"/>
    </row>
    <row r="122" spans="3:4" x14ac:dyDescent="0.25">
      <c r="C122" s="25"/>
      <c r="D122" s="25"/>
    </row>
    <row r="123" spans="3:4" x14ac:dyDescent="0.25">
      <c r="C123" s="25"/>
      <c r="D123" s="25"/>
    </row>
    <row r="124" spans="3:4" x14ac:dyDescent="0.25">
      <c r="C124" s="25"/>
      <c r="D124" s="25"/>
    </row>
    <row r="125" spans="3:4" x14ac:dyDescent="0.25">
      <c r="C125" s="25"/>
      <c r="D125" s="25"/>
    </row>
    <row r="126" spans="3:4" x14ac:dyDescent="0.25">
      <c r="C126" s="25"/>
      <c r="D126" s="25"/>
    </row>
    <row r="127" spans="3:4" x14ac:dyDescent="0.25">
      <c r="C127" s="25"/>
      <c r="D127" s="25"/>
    </row>
    <row r="128" spans="3:4" x14ac:dyDescent="0.25">
      <c r="C128" s="25"/>
      <c r="D128" s="25"/>
    </row>
    <row r="129" spans="3:4" x14ac:dyDescent="0.25">
      <c r="C129" s="25"/>
      <c r="D129" s="25"/>
    </row>
    <row r="130" spans="3:4" x14ac:dyDescent="0.25">
      <c r="C130" s="25"/>
      <c r="D130" s="25"/>
    </row>
    <row r="131" spans="3:4" x14ac:dyDescent="0.25">
      <c r="C131" s="25"/>
      <c r="D131" s="25"/>
    </row>
    <row r="132" spans="3:4" x14ac:dyDescent="0.25">
      <c r="C132" s="25"/>
      <c r="D132" s="25"/>
    </row>
    <row r="133" spans="3:4" x14ac:dyDescent="0.25">
      <c r="C133" s="25"/>
      <c r="D133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53"/>
  <sheetViews>
    <sheetView topLeftCell="I16" workbookViewId="0">
      <selection activeCell="W17" sqref="W17:W30"/>
    </sheetView>
  </sheetViews>
  <sheetFormatPr defaultRowHeight="15" x14ac:dyDescent="0.25"/>
  <cols>
    <col min="1" max="1" width="9.140625" style="7"/>
    <col min="17" max="17" width="6" customWidth="1"/>
    <col min="18" max="18" width="4.5703125" customWidth="1"/>
    <col min="19" max="19" width="4" customWidth="1"/>
    <col min="20" max="20" width="3.85546875" customWidth="1"/>
    <col min="21" max="21" width="4.5703125" customWidth="1"/>
  </cols>
  <sheetData>
    <row r="2" spans="1:36" x14ac:dyDescent="0.25">
      <c r="A2" s="7" t="s">
        <v>139</v>
      </c>
      <c r="B2" s="7" t="s">
        <v>143</v>
      </c>
    </row>
    <row r="3" spans="1:36" x14ac:dyDescent="0.25">
      <c r="A3" s="2" t="s">
        <v>2</v>
      </c>
      <c r="B3" s="7">
        <v>1326801.4671712143</v>
      </c>
      <c r="C3" s="7" t="s">
        <v>143</v>
      </c>
    </row>
    <row r="4" spans="1:36" x14ac:dyDescent="0.25">
      <c r="A4" s="2" t="s">
        <v>3</v>
      </c>
      <c r="B4" s="7">
        <v>1349908.0860386377</v>
      </c>
      <c r="C4" s="7">
        <v>1326801.4671712143</v>
      </c>
      <c r="D4" s="7" t="s">
        <v>143</v>
      </c>
    </row>
    <row r="5" spans="1:36" x14ac:dyDescent="0.25">
      <c r="A5" s="2" t="s">
        <v>4</v>
      </c>
      <c r="B5" s="7">
        <v>1441822.1469826726</v>
      </c>
      <c r="C5" s="7">
        <v>1349908.0860386377</v>
      </c>
      <c r="D5" s="7">
        <v>1326801.4671712143</v>
      </c>
      <c r="E5" s="7" t="s">
        <v>143</v>
      </c>
    </row>
    <row r="6" spans="1:36" x14ac:dyDescent="0.25">
      <c r="A6" s="2" t="s">
        <v>5</v>
      </c>
      <c r="B6" s="7">
        <v>1346024.0987851026</v>
      </c>
      <c r="C6" s="7">
        <v>1441822.1469826726</v>
      </c>
      <c r="D6" s="7">
        <v>1349908.0860386377</v>
      </c>
      <c r="E6" s="7">
        <v>1326801.4671712143</v>
      </c>
      <c r="F6" s="7" t="s">
        <v>143</v>
      </c>
    </row>
    <row r="7" spans="1:36" x14ac:dyDescent="0.25">
      <c r="A7" s="2" t="s">
        <v>6</v>
      </c>
      <c r="B7" s="7">
        <v>1559448.6822014207</v>
      </c>
      <c r="C7" s="7">
        <v>1346024.0987851026</v>
      </c>
      <c r="D7" s="7">
        <v>1441822.1469826726</v>
      </c>
      <c r="E7" s="7">
        <v>1349908.0860386377</v>
      </c>
      <c r="F7" s="7">
        <v>1326801.4671712143</v>
      </c>
      <c r="G7" s="7" t="s">
        <v>143</v>
      </c>
    </row>
    <row r="8" spans="1:36" x14ac:dyDescent="0.25">
      <c r="A8" s="2" t="s">
        <v>7</v>
      </c>
      <c r="B8" s="7">
        <v>1512004.71353648</v>
      </c>
      <c r="C8" s="7">
        <v>1559448.6822014207</v>
      </c>
      <c r="D8" s="7">
        <v>1346024.0987851026</v>
      </c>
      <c r="E8" s="7">
        <v>1441822.1469826726</v>
      </c>
      <c r="F8" s="7">
        <v>1349908.0860386377</v>
      </c>
      <c r="G8" s="7">
        <v>1326801.4671712143</v>
      </c>
      <c r="H8" s="7" t="s">
        <v>143</v>
      </c>
    </row>
    <row r="9" spans="1:36" x14ac:dyDescent="0.25">
      <c r="A9" s="2" t="s">
        <v>8</v>
      </c>
      <c r="B9" s="7">
        <v>1425258.2486888401</v>
      </c>
      <c r="C9" s="7">
        <v>1512004.71353648</v>
      </c>
      <c r="D9" s="7">
        <v>1559448.6822014207</v>
      </c>
      <c r="E9" s="7">
        <v>1346024.0987851026</v>
      </c>
      <c r="F9" s="7">
        <v>1441822.1469826726</v>
      </c>
      <c r="G9" s="7">
        <v>1349908.0860386377</v>
      </c>
      <c r="H9" s="7">
        <v>1326801.4671712143</v>
      </c>
      <c r="I9" s="7" t="s">
        <v>143</v>
      </c>
    </row>
    <row r="10" spans="1:36" x14ac:dyDescent="0.25">
      <c r="A10" s="2" t="s">
        <v>9</v>
      </c>
      <c r="B10" s="7">
        <v>1499170.5171612559</v>
      </c>
      <c r="C10" s="7">
        <v>1425258.2486888401</v>
      </c>
      <c r="D10" s="7">
        <v>1512004.71353648</v>
      </c>
      <c r="E10" s="7">
        <v>1559448.6822014207</v>
      </c>
      <c r="F10" s="7">
        <v>1346024.0987851026</v>
      </c>
      <c r="G10" s="7">
        <v>1441822.1469826726</v>
      </c>
      <c r="H10" s="7">
        <v>1349908.0860386377</v>
      </c>
      <c r="I10" s="7">
        <v>1326801.4671712143</v>
      </c>
      <c r="J10" s="7" t="s">
        <v>143</v>
      </c>
    </row>
    <row r="11" spans="1:36" x14ac:dyDescent="0.25">
      <c r="A11" s="2" t="s">
        <v>10</v>
      </c>
      <c r="B11" s="7">
        <v>1385293.5338246033</v>
      </c>
      <c r="C11" s="7">
        <v>1499170.5171612559</v>
      </c>
      <c r="D11" s="7">
        <v>1425258.2486888401</v>
      </c>
      <c r="E11" s="7">
        <v>1512004.71353648</v>
      </c>
      <c r="F11" s="7">
        <v>1559448.6822014207</v>
      </c>
      <c r="G11" s="7">
        <v>1346024.0987851026</v>
      </c>
      <c r="H11" s="7">
        <v>1441822.1469826726</v>
      </c>
      <c r="I11" s="7">
        <v>1349908.0860386377</v>
      </c>
      <c r="J11" s="7">
        <v>1326801.4671712143</v>
      </c>
      <c r="K11" s="7" t="s">
        <v>143</v>
      </c>
    </row>
    <row r="12" spans="1:36" x14ac:dyDescent="0.25">
      <c r="A12" s="2" t="s">
        <v>11</v>
      </c>
      <c r="B12" s="7">
        <v>1469969.6607581491</v>
      </c>
      <c r="C12" s="7">
        <v>1385293.5338246033</v>
      </c>
      <c r="D12" s="7">
        <v>1499170.5171612559</v>
      </c>
      <c r="E12" s="7">
        <v>1425258.2486888401</v>
      </c>
      <c r="F12" s="7">
        <v>1512004.71353648</v>
      </c>
      <c r="G12" s="7">
        <v>1559448.6822014207</v>
      </c>
      <c r="H12" s="7">
        <v>1346024.0987851026</v>
      </c>
      <c r="I12" s="7">
        <v>1441822.1469826726</v>
      </c>
      <c r="J12" s="7">
        <v>1349908.0860386377</v>
      </c>
      <c r="K12" s="7">
        <v>1326801.4671712143</v>
      </c>
      <c r="L12" s="7" t="s">
        <v>143</v>
      </c>
    </row>
    <row r="13" spans="1:36" x14ac:dyDescent="0.25">
      <c r="A13" s="2" t="s">
        <v>12</v>
      </c>
      <c r="B13" s="7">
        <v>1398334.8602536016</v>
      </c>
      <c r="C13" s="7">
        <v>1469969.6607581491</v>
      </c>
      <c r="D13" s="7">
        <v>1385293.5338246033</v>
      </c>
      <c r="E13" s="7">
        <v>1499170.5171612559</v>
      </c>
      <c r="F13" s="7">
        <v>1425258.2486888401</v>
      </c>
      <c r="G13" s="7">
        <v>1512004.71353648</v>
      </c>
      <c r="H13" s="7">
        <v>1559448.6822014207</v>
      </c>
      <c r="I13" s="7">
        <v>1346024.0987851026</v>
      </c>
      <c r="J13" s="7">
        <v>1441822.1469826726</v>
      </c>
      <c r="K13" s="7">
        <v>1349908.0860386377</v>
      </c>
      <c r="L13" s="7">
        <v>1326801.4671712143</v>
      </c>
      <c r="M13" s="7" t="s">
        <v>143</v>
      </c>
    </row>
    <row r="14" spans="1:36" x14ac:dyDescent="0.25">
      <c r="A14" s="2" t="s">
        <v>13</v>
      </c>
      <c r="B14" s="7">
        <v>1381491.1040297416</v>
      </c>
      <c r="C14" s="7">
        <v>1398334.8602536016</v>
      </c>
      <c r="D14" s="7">
        <v>1469969.6607581491</v>
      </c>
      <c r="E14" s="7">
        <v>1385293.5338246033</v>
      </c>
      <c r="F14" s="7">
        <v>1499170.5171612559</v>
      </c>
      <c r="G14" s="7">
        <v>1425258.2486888401</v>
      </c>
      <c r="H14" s="7">
        <v>1512004.71353648</v>
      </c>
      <c r="I14" s="7">
        <v>1559448.6822014207</v>
      </c>
      <c r="J14" s="7">
        <v>1346024.0987851026</v>
      </c>
      <c r="K14" s="7">
        <v>1441822.1469826726</v>
      </c>
      <c r="L14" s="7">
        <v>1349908.0860386377</v>
      </c>
      <c r="M14" s="7">
        <v>1326801.4671712143</v>
      </c>
      <c r="N14" s="7" t="s">
        <v>143</v>
      </c>
    </row>
    <row r="15" spans="1:36" ht="15.75" thickBot="1" x14ac:dyDescent="0.3">
      <c r="A15" s="3" t="s">
        <v>14</v>
      </c>
      <c r="B15" s="7">
        <v>1428454.6571068179</v>
      </c>
      <c r="C15" s="7">
        <v>1381491.1040297416</v>
      </c>
      <c r="D15" s="7">
        <v>1398334.8602536016</v>
      </c>
      <c r="E15" s="7">
        <v>1469969.6607581491</v>
      </c>
      <c r="F15" s="7">
        <v>1385293.5338246033</v>
      </c>
      <c r="G15" s="7">
        <v>1499170.5171612559</v>
      </c>
      <c r="H15" s="7">
        <v>1425258.2486888401</v>
      </c>
      <c r="I15" s="7">
        <v>1512004.71353648</v>
      </c>
      <c r="J15" s="7">
        <v>1559448.6822014207</v>
      </c>
      <c r="K15" s="7">
        <v>1346024.0987851026</v>
      </c>
      <c r="L15" s="7">
        <v>1441822.1469826726</v>
      </c>
      <c r="M15" s="7">
        <v>1349908.0860386377</v>
      </c>
      <c r="N15" s="7">
        <v>1326801.4671712143</v>
      </c>
      <c r="O15" s="7" t="s">
        <v>143</v>
      </c>
      <c r="P15" s="7"/>
      <c r="Q15" s="7"/>
      <c r="R15" s="7"/>
      <c r="S15" s="7"/>
      <c r="T15" s="7"/>
    </row>
    <row r="16" spans="1:36" x14ac:dyDescent="0.25">
      <c r="A16" s="3"/>
      <c r="B16" s="2" t="s">
        <v>2</v>
      </c>
      <c r="C16" s="2" t="s">
        <v>3</v>
      </c>
      <c r="D16" s="2" t="s">
        <v>4</v>
      </c>
      <c r="E16" s="2" t="s">
        <v>5</v>
      </c>
      <c r="F16" s="2" t="s">
        <v>6</v>
      </c>
      <c r="G16" s="2" t="s">
        <v>7</v>
      </c>
      <c r="H16" s="2" t="s">
        <v>8</v>
      </c>
      <c r="I16" s="2" t="s">
        <v>9</v>
      </c>
      <c r="J16" s="2" t="s">
        <v>10</v>
      </c>
      <c r="K16" s="2" t="s">
        <v>11</v>
      </c>
      <c r="L16" s="2" t="s">
        <v>12</v>
      </c>
      <c r="M16" s="2" t="s">
        <v>13</v>
      </c>
      <c r="N16" s="3" t="s">
        <v>14</v>
      </c>
      <c r="O16" s="2" t="s">
        <v>15</v>
      </c>
      <c r="P16" s="2"/>
      <c r="Q16" s="5"/>
      <c r="R16" s="5"/>
      <c r="S16" s="5"/>
      <c r="T16" s="5"/>
      <c r="V16" s="26" t="s">
        <v>181</v>
      </c>
      <c r="W16" s="26" t="s">
        <v>2</v>
      </c>
      <c r="X16" s="12" t="s">
        <v>3</v>
      </c>
      <c r="Y16" s="12" t="s">
        <v>4</v>
      </c>
      <c r="Z16" s="12" t="s">
        <v>5</v>
      </c>
      <c r="AA16" s="12" t="s">
        <v>6</v>
      </c>
      <c r="AB16" s="12" t="s">
        <v>7</v>
      </c>
      <c r="AC16" s="12" t="s">
        <v>8</v>
      </c>
      <c r="AD16" s="12" t="s">
        <v>9</v>
      </c>
      <c r="AE16" s="12" t="s">
        <v>10</v>
      </c>
      <c r="AF16" s="12" t="s">
        <v>11</v>
      </c>
      <c r="AG16" s="12" t="s">
        <v>12</v>
      </c>
      <c r="AH16" s="12" t="s">
        <v>13</v>
      </c>
      <c r="AI16" s="12" t="s">
        <v>14</v>
      </c>
      <c r="AJ16" s="12" t="s">
        <v>15</v>
      </c>
    </row>
    <row r="17" spans="1:36" x14ac:dyDescent="0.25">
      <c r="A17" s="2" t="s">
        <v>15</v>
      </c>
      <c r="B17" s="7">
        <v>1384406.5591183694</v>
      </c>
      <c r="C17" s="7">
        <v>1428454.6571068179</v>
      </c>
      <c r="D17" s="7">
        <v>1381491.1040297416</v>
      </c>
      <c r="E17" s="7">
        <v>1398334.8602536016</v>
      </c>
      <c r="F17" s="7">
        <v>1469969.6607581491</v>
      </c>
      <c r="G17" s="7">
        <v>1385293.5338246033</v>
      </c>
      <c r="H17" s="7">
        <v>1499170.5171612559</v>
      </c>
      <c r="I17" s="7">
        <v>1425258.2486888401</v>
      </c>
      <c r="J17" s="7">
        <v>1512004.71353648</v>
      </c>
      <c r="K17" s="7">
        <v>1559448.6822014207</v>
      </c>
      <c r="L17" s="7">
        <v>1346024.0987851026</v>
      </c>
      <c r="M17" s="7">
        <v>1441822.1469826726</v>
      </c>
      <c r="N17" s="7">
        <v>1349908.0860386377</v>
      </c>
      <c r="O17" s="7">
        <v>1326801.4671712143</v>
      </c>
      <c r="P17" s="7"/>
      <c r="Q17" s="7">
        <v>0</v>
      </c>
      <c r="R17" s="7">
        <v>0</v>
      </c>
      <c r="S17" s="7">
        <v>-1</v>
      </c>
      <c r="T17" s="7">
        <v>1</v>
      </c>
      <c r="V17" s="27">
        <v>0</v>
      </c>
      <c r="W17" s="66">
        <v>1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0"/>
    </row>
    <row r="18" spans="1:36" x14ac:dyDescent="0.25">
      <c r="A18" s="2" t="s">
        <v>16</v>
      </c>
      <c r="B18" s="7">
        <v>1464653.2895173603</v>
      </c>
      <c r="C18" s="7">
        <v>1384406.5591183694</v>
      </c>
      <c r="D18" s="7">
        <v>1428454.6571068179</v>
      </c>
      <c r="E18" s="7">
        <v>1381491.1040297416</v>
      </c>
      <c r="F18" s="7">
        <v>1398334.8602536016</v>
      </c>
      <c r="G18" s="7">
        <v>1469969.6607581491</v>
      </c>
      <c r="H18" s="7">
        <v>1385293.5338246033</v>
      </c>
      <c r="I18" s="7">
        <v>1499170.5171612559</v>
      </c>
      <c r="J18" s="7">
        <v>1425258.2486888401</v>
      </c>
      <c r="K18" s="7">
        <v>1512004.71353648</v>
      </c>
      <c r="L18" s="7">
        <v>1559448.6822014207</v>
      </c>
      <c r="M18" s="7">
        <v>1346024.0987851026</v>
      </c>
      <c r="N18" s="7">
        <v>1441822.1469826726</v>
      </c>
      <c r="O18" s="7">
        <v>1349908.0860386377</v>
      </c>
      <c r="P18" s="7"/>
      <c r="Q18" s="7">
        <v>1</v>
      </c>
      <c r="R18" s="7">
        <v>0</v>
      </c>
      <c r="S18" s="7">
        <v>-1</v>
      </c>
      <c r="T18" s="7">
        <v>1</v>
      </c>
      <c r="V18" s="27">
        <v>1</v>
      </c>
      <c r="W18" s="66">
        <v>0.73546914063638658</v>
      </c>
      <c r="X18" s="13">
        <v>1</v>
      </c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0"/>
    </row>
    <row r="19" spans="1:36" x14ac:dyDescent="0.25">
      <c r="A19" s="2" t="s">
        <v>17</v>
      </c>
      <c r="B19" s="7">
        <v>1479445.4623912899</v>
      </c>
      <c r="C19" s="7">
        <v>1464653.2895173603</v>
      </c>
      <c r="D19" s="7">
        <v>1384406.5591183694</v>
      </c>
      <c r="E19" s="7">
        <v>1428454.6571068179</v>
      </c>
      <c r="F19" s="7">
        <v>1381491.1040297416</v>
      </c>
      <c r="G19" s="7">
        <v>1398334.8602536016</v>
      </c>
      <c r="H19" s="7">
        <v>1469969.6607581491</v>
      </c>
      <c r="I19" s="7">
        <v>1385293.5338246033</v>
      </c>
      <c r="J19" s="7">
        <v>1499170.5171612559</v>
      </c>
      <c r="K19" s="7">
        <v>1425258.2486888401</v>
      </c>
      <c r="L19" s="7">
        <v>1512004.71353648</v>
      </c>
      <c r="M19" s="7">
        <v>1559448.6822014207</v>
      </c>
      <c r="N19" s="7">
        <v>1346024.0987851026</v>
      </c>
      <c r="O19" s="7">
        <v>1441822.1469826726</v>
      </c>
      <c r="P19" s="7"/>
      <c r="Q19" s="7">
        <v>2</v>
      </c>
      <c r="R19" s="7">
        <v>0</v>
      </c>
      <c r="S19" s="7">
        <v>-1</v>
      </c>
      <c r="T19" s="7">
        <v>1</v>
      </c>
      <c r="V19" s="27">
        <v>2</v>
      </c>
      <c r="W19" s="66">
        <v>0.71305936944022386</v>
      </c>
      <c r="X19" s="13">
        <v>0.73856411372654351</v>
      </c>
      <c r="Y19" s="13">
        <v>1</v>
      </c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0"/>
    </row>
    <row r="20" spans="1:36" x14ac:dyDescent="0.25">
      <c r="A20" s="2" t="s">
        <v>18</v>
      </c>
      <c r="B20" s="7">
        <v>1646682.1682267808</v>
      </c>
      <c r="C20" s="7">
        <v>1479445.4623912899</v>
      </c>
      <c r="D20" s="7">
        <v>1464653.2895173603</v>
      </c>
      <c r="E20" s="7">
        <v>1384406.5591183694</v>
      </c>
      <c r="F20" s="7">
        <v>1428454.6571068179</v>
      </c>
      <c r="G20" s="7">
        <v>1381491.1040297416</v>
      </c>
      <c r="H20" s="7">
        <v>1398334.8602536016</v>
      </c>
      <c r="I20" s="7">
        <v>1469969.6607581491</v>
      </c>
      <c r="J20" s="7">
        <v>1385293.5338246033</v>
      </c>
      <c r="K20" s="7">
        <v>1499170.5171612559</v>
      </c>
      <c r="L20" s="7">
        <v>1425258.2486888401</v>
      </c>
      <c r="M20" s="7">
        <v>1512004.71353648</v>
      </c>
      <c r="N20" s="7">
        <v>1559448.6822014207</v>
      </c>
      <c r="O20" s="7">
        <v>1346024.0987851026</v>
      </c>
      <c r="P20" s="7"/>
      <c r="Q20" s="7">
        <v>3</v>
      </c>
      <c r="R20" s="7">
        <v>0</v>
      </c>
      <c r="S20" s="7">
        <v>-1</v>
      </c>
      <c r="T20" s="7">
        <v>1</v>
      </c>
      <c r="V20" s="27">
        <v>3</v>
      </c>
      <c r="W20" s="66">
        <v>0.62414812498557537</v>
      </c>
      <c r="X20" s="13">
        <v>0.71611634165263494</v>
      </c>
      <c r="Y20" s="13">
        <v>0.74214666568569521</v>
      </c>
      <c r="Z20" s="13">
        <v>1</v>
      </c>
      <c r="AA20" s="13"/>
      <c r="AB20" s="13"/>
      <c r="AC20" s="13"/>
      <c r="AD20" s="13"/>
      <c r="AE20" s="13"/>
      <c r="AF20" s="13"/>
      <c r="AG20" s="13"/>
      <c r="AH20" s="13"/>
      <c r="AI20" s="13"/>
      <c r="AJ20" s="10"/>
    </row>
    <row r="21" spans="1:36" x14ac:dyDescent="0.25">
      <c r="A21" s="4" t="s">
        <v>19</v>
      </c>
      <c r="B21" s="7">
        <v>1570359.0586204606</v>
      </c>
      <c r="C21" s="7">
        <v>1646682.1682267808</v>
      </c>
      <c r="D21" s="7">
        <v>1479445.4623912899</v>
      </c>
      <c r="E21" s="7">
        <v>1464653.2895173603</v>
      </c>
      <c r="F21" s="7">
        <v>1384406.5591183694</v>
      </c>
      <c r="G21" s="7">
        <v>1428454.6571068179</v>
      </c>
      <c r="H21" s="7">
        <v>1381491.1040297416</v>
      </c>
      <c r="I21" s="7">
        <v>1398334.8602536016</v>
      </c>
      <c r="J21" s="7">
        <v>1469969.6607581491</v>
      </c>
      <c r="K21" s="7">
        <v>1385293.5338246033</v>
      </c>
      <c r="L21" s="7">
        <v>1499170.5171612559</v>
      </c>
      <c r="M21" s="7">
        <v>1425258.2486888401</v>
      </c>
      <c r="N21" s="7">
        <v>1512004.71353648</v>
      </c>
      <c r="O21" s="7">
        <v>1559448.6822014207</v>
      </c>
      <c r="P21" s="7"/>
      <c r="Q21" s="7">
        <v>4</v>
      </c>
      <c r="R21" s="7">
        <v>0</v>
      </c>
      <c r="S21" s="7">
        <v>-1</v>
      </c>
      <c r="T21" s="7">
        <v>1</v>
      </c>
      <c r="V21" s="27">
        <v>4</v>
      </c>
      <c r="W21" s="66">
        <v>0.48690155102961985</v>
      </c>
      <c r="X21" s="13">
        <v>0.62660331418749815</v>
      </c>
      <c r="Y21" s="13">
        <v>0.7177888080478575</v>
      </c>
      <c r="Z21" s="13">
        <v>0.74362774661240394</v>
      </c>
      <c r="AA21" s="13">
        <v>1</v>
      </c>
      <c r="AB21" s="13"/>
      <c r="AC21" s="13"/>
      <c r="AD21" s="13"/>
      <c r="AE21" s="13"/>
      <c r="AF21" s="13"/>
      <c r="AG21" s="13"/>
      <c r="AH21" s="13"/>
      <c r="AI21" s="13"/>
      <c r="AJ21" s="10"/>
    </row>
    <row r="22" spans="1:36" x14ac:dyDescent="0.25">
      <c r="A22" s="4" t="s">
        <v>20</v>
      </c>
      <c r="B22" s="7">
        <v>1630167.8284538272</v>
      </c>
      <c r="C22" s="7">
        <v>1570359.0586204606</v>
      </c>
      <c r="D22" s="7">
        <v>1646682.1682267808</v>
      </c>
      <c r="E22" s="7">
        <v>1479445.4623912899</v>
      </c>
      <c r="F22" s="7">
        <v>1464653.2895173603</v>
      </c>
      <c r="G22" s="7">
        <v>1384406.5591183694</v>
      </c>
      <c r="H22" s="7">
        <v>1428454.6571068179</v>
      </c>
      <c r="I22" s="7">
        <v>1381491.1040297416</v>
      </c>
      <c r="J22" s="7">
        <v>1398334.8602536016</v>
      </c>
      <c r="K22" s="7">
        <v>1469969.6607581491</v>
      </c>
      <c r="L22" s="7">
        <v>1385293.5338246033</v>
      </c>
      <c r="M22" s="7">
        <v>1499170.5171612559</v>
      </c>
      <c r="N22" s="7">
        <v>1425258.2486888401</v>
      </c>
      <c r="O22" s="7">
        <v>1512004.71353648</v>
      </c>
      <c r="P22" s="7"/>
      <c r="Q22" s="7">
        <v>5</v>
      </c>
      <c r="R22" s="7">
        <v>0</v>
      </c>
      <c r="S22" s="7">
        <v>-1</v>
      </c>
      <c r="T22" s="7">
        <v>1</v>
      </c>
      <c r="V22" s="27">
        <v>5</v>
      </c>
      <c r="W22" s="66">
        <v>0.42920924331451993</v>
      </c>
      <c r="X22" s="13">
        <v>0.49305625716628604</v>
      </c>
      <c r="Y22" s="13">
        <v>0.63233471263366481</v>
      </c>
      <c r="Z22" s="13">
        <v>0.72161770470685371</v>
      </c>
      <c r="AA22" s="13">
        <v>0.74513511262193566</v>
      </c>
      <c r="AB22" s="13">
        <v>1</v>
      </c>
      <c r="AC22" s="13"/>
      <c r="AD22" s="13"/>
      <c r="AE22" s="13"/>
      <c r="AF22" s="13"/>
      <c r="AG22" s="13"/>
      <c r="AH22" s="13"/>
      <c r="AI22" s="13"/>
      <c r="AJ22" s="10"/>
    </row>
    <row r="23" spans="1:36" x14ac:dyDescent="0.25">
      <c r="A23" s="3" t="s">
        <v>21</v>
      </c>
      <c r="B23" s="7">
        <v>1674376.8173670582</v>
      </c>
      <c r="C23" s="7">
        <v>1630167.8284538272</v>
      </c>
      <c r="D23" s="7">
        <v>1570359.0586204606</v>
      </c>
      <c r="E23" s="7">
        <v>1646682.1682267808</v>
      </c>
      <c r="F23" s="7">
        <v>1479445.4623912899</v>
      </c>
      <c r="G23" s="7">
        <v>1464653.2895173603</v>
      </c>
      <c r="H23" s="7">
        <v>1384406.5591183694</v>
      </c>
      <c r="I23" s="7">
        <v>1428454.6571068179</v>
      </c>
      <c r="J23" s="7">
        <v>1381491.1040297416</v>
      </c>
      <c r="K23" s="7">
        <v>1398334.8602536016</v>
      </c>
      <c r="L23" s="7">
        <v>1469969.6607581491</v>
      </c>
      <c r="M23" s="7">
        <v>1385293.5338246033</v>
      </c>
      <c r="N23" s="7">
        <v>1499170.5171612559</v>
      </c>
      <c r="O23" s="7">
        <v>1425258.2486888401</v>
      </c>
      <c r="P23" s="7"/>
      <c r="Q23" s="7">
        <v>6</v>
      </c>
      <c r="R23" s="7">
        <v>0</v>
      </c>
      <c r="S23" s="7">
        <v>-1</v>
      </c>
      <c r="T23" s="7">
        <v>1</v>
      </c>
      <c r="V23" s="27">
        <v>6</v>
      </c>
      <c r="W23" s="66">
        <v>0.32953337524207943</v>
      </c>
      <c r="X23" s="13">
        <v>0.43218178919821049</v>
      </c>
      <c r="Y23" s="13">
        <v>0.49577185804533452</v>
      </c>
      <c r="Z23" s="13">
        <v>0.63388230873877172</v>
      </c>
      <c r="AA23" s="13">
        <v>0.72272130075605823</v>
      </c>
      <c r="AB23" s="13">
        <v>0.74557828559292871</v>
      </c>
      <c r="AC23" s="13">
        <v>1</v>
      </c>
      <c r="AD23" s="13"/>
      <c r="AE23" s="13"/>
      <c r="AF23" s="13"/>
      <c r="AG23" s="13"/>
      <c r="AH23" s="13"/>
      <c r="AI23" s="13"/>
      <c r="AJ23" s="10"/>
    </row>
    <row r="24" spans="1:36" x14ac:dyDescent="0.25">
      <c r="A24" s="3" t="s">
        <v>22</v>
      </c>
      <c r="B24" s="7">
        <v>1506849.2332204739</v>
      </c>
      <c r="C24" s="7">
        <v>1674376.8173670582</v>
      </c>
      <c r="D24" s="7">
        <v>1630167.8284538272</v>
      </c>
      <c r="E24" s="7">
        <v>1570359.0586204606</v>
      </c>
      <c r="F24" s="7">
        <v>1646682.1682267808</v>
      </c>
      <c r="G24" s="7">
        <v>1479445.4623912899</v>
      </c>
      <c r="H24" s="7">
        <v>1464653.2895173603</v>
      </c>
      <c r="I24" s="7">
        <v>1384406.5591183694</v>
      </c>
      <c r="J24" s="7">
        <v>1428454.6571068179</v>
      </c>
      <c r="K24" s="7">
        <v>1381491.1040297416</v>
      </c>
      <c r="L24" s="7">
        <v>1398334.8602536016</v>
      </c>
      <c r="M24" s="7">
        <v>1469969.6607581491</v>
      </c>
      <c r="N24" s="7">
        <v>1385293.5338246033</v>
      </c>
      <c r="O24" s="7">
        <v>1499170.5171612559</v>
      </c>
      <c r="P24" s="7"/>
      <c r="Q24" s="7">
        <v>7</v>
      </c>
      <c r="R24" s="7">
        <v>0</v>
      </c>
      <c r="S24" s="7">
        <v>-1</v>
      </c>
      <c r="T24" s="7">
        <v>1</v>
      </c>
      <c r="V24" s="27">
        <v>7</v>
      </c>
      <c r="W24" s="66">
        <v>0.3247729122641656</v>
      </c>
      <c r="X24" s="13">
        <v>0.33769854833121671</v>
      </c>
      <c r="Y24" s="13">
        <v>0.44062205998136311</v>
      </c>
      <c r="Z24" s="13">
        <v>0.50303753222019865</v>
      </c>
      <c r="AA24" s="13">
        <v>0.63742523603285939</v>
      </c>
      <c r="AB24" s="13">
        <v>0.72693922316233639</v>
      </c>
      <c r="AC24" s="13">
        <v>0.74702383675303052</v>
      </c>
      <c r="AD24" s="13">
        <v>1</v>
      </c>
      <c r="AE24" s="13"/>
      <c r="AF24" s="13"/>
      <c r="AG24" s="13"/>
      <c r="AH24" s="13"/>
      <c r="AI24" s="13"/>
      <c r="AJ24" s="10"/>
    </row>
    <row r="25" spans="1:36" x14ac:dyDescent="0.25">
      <c r="A25" s="5" t="s">
        <v>23</v>
      </c>
      <c r="B25" s="7">
        <v>1741849.9634866891</v>
      </c>
      <c r="C25" s="7">
        <v>1506849.2332204739</v>
      </c>
      <c r="D25" s="7">
        <v>1674376.8173670582</v>
      </c>
      <c r="E25" s="7">
        <v>1630167.8284538272</v>
      </c>
      <c r="F25" s="7">
        <v>1570359.0586204606</v>
      </c>
      <c r="G25" s="7">
        <v>1646682.1682267808</v>
      </c>
      <c r="H25" s="7">
        <v>1479445.4623912899</v>
      </c>
      <c r="I25" s="7">
        <v>1464653.2895173603</v>
      </c>
      <c r="J25" s="7">
        <v>1384406.5591183694</v>
      </c>
      <c r="K25" s="7">
        <v>1428454.6571068179</v>
      </c>
      <c r="L25" s="7">
        <v>1381491.1040297416</v>
      </c>
      <c r="M25" s="7">
        <v>1398334.8602536016</v>
      </c>
      <c r="N25" s="7">
        <v>1469969.6607581491</v>
      </c>
      <c r="O25" s="7">
        <v>1385293.5338246033</v>
      </c>
      <c r="P25" s="7"/>
      <c r="Q25" s="7">
        <v>8</v>
      </c>
      <c r="R25" s="7">
        <v>0</v>
      </c>
      <c r="S25" s="7">
        <v>-1</v>
      </c>
      <c r="T25" s="7">
        <v>1</v>
      </c>
      <c r="V25" s="27">
        <v>8</v>
      </c>
      <c r="W25" s="66">
        <v>0.29853136323299279</v>
      </c>
      <c r="X25" s="13">
        <v>0.32493214994215713</v>
      </c>
      <c r="Y25" s="13">
        <v>0.33809647154750538</v>
      </c>
      <c r="Z25" s="13">
        <v>0.43972007867918717</v>
      </c>
      <c r="AA25" s="13">
        <v>0.50365032389102538</v>
      </c>
      <c r="AB25" s="13">
        <v>0.63788484437348603</v>
      </c>
      <c r="AC25" s="13">
        <v>0.72957952151565231</v>
      </c>
      <c r="AD25" s="13">
        <v>0.75209940691274679</v>
      </c>
      <c r="AE25" s="13">
        <v>1</v>
      </c>
      <c r="AF25" s="13"/>
      <c r="AG25" s="13"/>
      <c r="AH25" s="13"/>
      <c r="AI25" s="13"/>
      <c r="AJ25" s="10"/>
    </row>
    <row r="26" spans="1:36" x14ac:dyDescent="0.25">
      <c r="A26" s="5" t="s">
        <v>24</v>
      </c>
      <c r="B26" s="7">
        <v>1563478.092013543</v>
      </c>
      <c r="C26" s="7">
        <v>1741849.9634866891</v>
      </c>
      <c r="D26" s="7">
        <v>1506849.2332204739</v>
      </c>
      <c r="E26" s="7">
        <v>1674376.8173670582</v>
      </c>
      <c r="F26" s="7">
        <v>1630167.8284538272</v>
      </c>
      <c r="G26" s="7">
        <v>1570359.0586204606</v>
      </c>
      <c r="H26" s="7">
        <v>1646682.1682267808</v>
      </c>
      <c r="I26" s="7">
        <v>1479445.4623912899</v>
      </c>
      <c r="J26" s="7">
        <v>1464653.2895173603</v>
      </c>
      <c r="K26" s="7">
        <v>1384406.5591183694</v>
      </c>
      <c r="L26" s="7">
        <v>1428454.6571068179</v>
      </c>
      <c r="M26" s="7">
        <v>1381491.1040297416</v>
      </c>
      <c r="N26" s="7">
        <v>1398334.8602536016</v>
      </c>
      <c r="O26" s="7">
        <v>1469969.6607581491</v>
      </c>
      <c r="P26" s="7"/>
      <c r="Q26" s="7">
        <v>9</v>
      </c>
      <c r="R26" s="7">
        <v>0</v>
      </c>
      <c r="S26" s="7">
        <v>-1</v>
      </c>
      <c r="T26" s="7">
        <v>1</v>
      </c>
      <c r="V26" s="27">
        <v>9</v>
      </c>
      <c r="W26" s="66">
        <v>0.28868551391454639</v>
      </c>
      <c r="X26" s="13">
        <v>0.30147084652036898</v>
      </c>
      <c r="Y26" s="13">
        <v>0.32767541823668112</v>
      </c>
      <c r="Z26" s="13">
        <v>0.34112424387315959</v>
      </c>
      <c r="AA26" s="13">
        <v>0.44191741354884567</v>
      </c>
      <c r="AB26" s="13">
        <v>0.50487079542167423</v>
      </c>
      <c r="AC26" s="13">
        <v>0.63922551931707194</v>
      </c>
      <c r="AD26" s="13">
        <v>0.72893417298830887</v>
      </c>
      <c r="AE26" s="13">
        <v>0.75940823543073976</v>
      </c>
      <c r="AF26" s="13">
        <v>1</v>
      </c>
      <c r="AG26" s="13"/>
      <c r="AH26" s="13"/>
      <c r="AI26" s="13"/>
      <c r="AJ26" s="10"/>
    </row>
    <row r="27" spans="1:36" x14ac:dyDescent="0.25">
      <c r="A27" s="5" t="s">
        <v>25</v>
      </c>
      <c r="B27" s="7">
        <v>1485448.2506804753</v>
      </c>
      <c r="C27" s="7">
        <v>1563478.092013543</v>
      </c>
      <c r="D27" s="7">
        <v>1741849.9634866891</v>
      </c>
      <c r="E27" s="7">
        <v>1506849.2332204739</v>
      </c>
      <c r="F27" s="7">
        <v>1674376.8173670582</v>
      </c>
      <c r="G27" s="7">
        <v>1630167.8284538272</v>
      </c>
      <c r="H27" s="7">
        <v>1570359.0586204606</v>
      </c>
      <c r="I27" s="7">
        <v>1646682.1682267808</v>
      </c>
      <c r="J27" s="7">
        <v>1479445.4623912899</v>
      </c>
      <c r="K27" s="7">
        <v>1464653.2895173603</v>
      </c>
      <c r="L27" s="7">
        <v>1384406.5591183694</v>
      </c>
      <c r="M27" s="7">
        <v>1428454.6571068179</v>
      </c>
      <c r="N27" s="7">
        <v>1381491.1040297416</v>
      </c>
      <c r="O27" s="7">
        <v>1398334.8602536016</v>
      </c>
      <c r="P27" s="7"/>
      <c r="Q27" s="7">
        <v>10</v>
      </c>
      <c r="R27" s="7">
        <v>0</v>
      </c>
      <c r="S27" s="7">
        <v>-1</v>
      </c>
      <c r="T27" s="7">
        <v>1</v>
      </c>
      <c r="V27" s="27">
        <v>10</v>
      </c>
      <c r="W27" s="66">
        <v>0.28806249023210917</v>
      </c>
      <c r="X27" s="13">
        <v>0.29597540991245497</v>
      </c>
      <c r="Y27" s="13">
        <v>0.31123167038197008</v>
      </c>
      <c r="Z27" s="13">
        <v>0.33457519555990328</v>
      </c>
      <c r="AA27" s="13">
        <v>0.34571156478640214</v>
      </c>
      <c r="AB27" s="13">
        <v>0.45067343006614941</v>
      </c>
      <c r="AC27" s="13">
        <v>0.5088356338733897</v>
      </c>
      <c r="AD27" s="13">
        <v>0.65007165786380938</v>
      </c>
      <c r="AE27" s="13">
        <v>0.72332120168211722</v>
      </c>
      <c r="AF27" s="13">
        <v>0.7657599142194752</v>
      </c>
      <c r="AG27" s="13">
        <v>1</v>
      </c>
      <c r="AH27" s="13"/>
      <c r="AI27" s="13"/>
      <c r="AJ27" s="10"/>
    </row>
    <row r="28" spans="1:36" x14ac:dyDescent="0.25">
      <c r="A28" s="2" t="s">
        <v>26</v>
      </c>
      <c r="B28" s="7">
        <v>1633925.0813251012</v>
      </c>
      <c r="C28" s="7">
        <v>1485448.2506804753</v>
      </c>
      <c r="D28" s="7">
        <v>1563478.092013543</v>
      </c>
      <c r="E28" s="7">
        <v>1741849.9634866891</v>
      </c>
      <c r="F28" s="7">
        <v>1506849.2332204739</v>
      </c>
      <c r="G28" s="7">
        <v>1674376.8173670582</v>
      </c>
      <c r="H28" s="7">
        <v>1630167.8284538272</v>
      </c>
      <c r="I28" s="7">
        <v>1570359.0586204606</v>
      </c>
      <c r="J28" s="7">
        <v>1646682.1682267808</v>
      </c>
      <c r="K28" s="7">
        <v>1479445.4623912899</v>
      </c>
      <c r="L28" s="7">
        <v>1464653.2895173603</v>
      </c>
      <c r="M28" s="7">
        <v>1384406.5591183694</v>
      </c>
      <c r="N28" s="7">
        <v>1428454.6571068179</v>
      </c>
      <c r="O28" s="7">
        <v>1381491.1040297416</v>
      </c>
      <c r="P28" s="7"/>
      <c r="Q28" s="7">
        <v>11</v>
      </c>
      <c r="R28" s="7">
        <v>0</v>
      </c>
      <c r="S28" s="7">
        <v>-1</v>
      </c>
      <c r="T28" s="7">
        <v>1</v>
      </c>
      <c r="V28" s="27">
        <v>11</v>
      </c>
      <c r="W28" s="66">
        <v>0.25910175183653533</v>
      </c>
      <c r="X28" s="13">
        <v>0.29111286390911056</v>
      </c>
      <c r="Y28" s="13">
        <v>0.30028500820602833</v>
      </c>
      <c r="Z28" s="13">
        <v>0.31322736996170431</v>
      </c>
      <c r="AA28" s="13">
        <v>0.33684192067016744</v>
      </c>
      <c r="AB28" s="13">
        <v>0.35051709277911702</v>
      </c>
      <c r="AC28" s="13">
        <v>0.45466325295132376</v>
      </c>
      <c r="AD28" s="13">
        <v>0.51932525368379456</v>
      </c>
      <c r="AE28" s="13">
        <v>0.64458549618573402</v>
      </c>
      <c r="AF28" s="13">
        <v>0.73486206354035499</v>
      </c>
      <c r="AG28" s="13">
        <v>0.76213992826182819</v>
      </c>
      <c r="AH28" s="13">
        <v>1</v>
      </c>
      <c r="AI28" s="13"/>
      <c r="AJ28" s="10"/>
    </row>
    <row r="29" spans="1:36" x14ac:dyDescent="0.25">
      <c r="A29" s="2" t="s">
        <v>27</v>
      </c>
      <c r="B29" s="7">
        <v>1577768.9039367987</v>
      </c>
      <c r="C29" s="7">
        <v>1633925.0813251012</v>
      </c>
      <c r="D29" s="7">
        <v>1485448.2506804753</v>
      </c>
      <c r="E29" s="7">
        <v>1563478.092013543</v>
      </c>
      <c r="F29" s="7">
        <v>1741849.9634866891</v>
      </c>
      <c r="G29" s="7">
        <v>1506849.2332204739</v>
      </c>
      <c r="H29" s="7">
        <v>1674376.8173670582</v>
      </c>
      <c r="I29" s="7">
        <v>1630167.8284538272</v>
      </c>
      <c r="J29" s="7">
        <v>1570359.0586204606</v>
      </c>
      <c r="K29" s="7">
        <v>1646682.1682267808</v>
      </c>
      <c r="L29" s="7">
        <v>1479445.4623912899</v>
      </c>
      <c r="M29" s="7">
        <v>1464653.2895173603</v>
      </c>
      <c r="N29" s="7">
        <v>1384406.5591183694</v>
      </c>
      <c r="O29" s="7">
        <v>1428454.6571068179</v>
      </c>
      <c r="P29" s="7"/>
      <c r="Q29" s="7">
        <v>12</v>
      </c>
      <c r="R29" s="7">
        <v>0</v>
      </c>
      <c r="S29" s="7">
        <v>-1</v>
      </c>
      <c r="T29" s="7">
        <v>1</v>
      </c>
      <c r="V29" s="27">
        <v>12</v>
      </c>
      <c r="W29" s="66">
        <v>0.31303186310740561</v>
      </c>
      <c r="X29" s="13">
        <v>0.26676724457607487</v>
      </c>
      <c r="Y29" s="13">
        <v>0.30115824688197645</v>
      </c>
      <c r="Z29" s="13">
        <v>0.3076667692663102</v>
      </c>
      <c r="AA29" s="13">
        <v>0.31795062709861077</v>
      </c>
      <c r="AB29" s="13">
        <v>0.34640382856325252</v>
      </c>
      <c r="AC29" s="13">
        <v>0.35452686624826996</v>
      </c>
      <c r="AD29" s="13">
        <v>0.46586753250671636</v>
      </c>
      <c r="AE29" s="13">
        <v>0.51297898528356012</v>
      </c>
      <c r="AF29" s="13">
        <v>0.64965521387576963</v>
      </c>
      <c r="AG29" s="13">
        <v>0.7352707077014522</v>
      </c>
      <c r="AH29" s="13">
        <v>0.75926913608397661</v>
      </c>
      <c r="AI29" s="13">
        <v>1</v>
      </c>
      <c r="AJ29" s="10"/>
    </row>
    <row r="30" spans="1:36" ht="15.75" thickBot="1" x14ac:dyDescent="0.3">
      <c r="A30" s="2" t="s">
        <v>28</v>
      </c>
      <c r="B30" s="7">
        <v>1741347.5071366925</v>
      </c>
      <c r="C30" s="7">
        <v>1577768.9039367987</v>
      </c>
      <c r="D30" s="7">
        <v>1633925.0813251012</v>
      </c>
      <c r="E30" s="7">
        <v>1485448.2506804753</v>
      </c>
      <c r="F30" s="7">
        <v>1563478.092013543</v>
      </c>
      <c r="G30" s="7">
        <v>1741849.9634866891</v>
      </c>
      <c r="H30" s="7">
        <v>1506849.2332204739</v>
      </c>
      <c r="I30" s="7">
        <v>1674376.8173670582</v>
      </c>
      <c r="J30" s="7">
        <v>1630167.8284538272</v>
      </c>
      <c r="K30" s="7">
        <v>1570359.0586204606</v>
      </c>
      <c r="L30" s="7">
        <v>1646682.1682267808</v>
      </c>
      <c r="M30" s="7">
        <v>1479445.4623912899</v>
      </c>
      <c r="N30" s="7">
        <v>1464653.2895173603</v>
      </c>
      <c r="O30" s="7">
        <v>1384406.5591183694</v>
      </c>
      <c r="P30" s="7"/>
      <c r="Q30" s="7">
        <v>13</v>
      </c>
      <c r="R30" s="7">
        <v>0</v>
      </c>
      <c r="S30" s="7">
        <v>-1</v>
      </c>
      <c r="T30" s="7">
        <v>1</v>
      </c>
      <c r="V30" s="27">
        <v>13</v>
      </c>
      <c r="W30" s="66">
        <v>9.8843829231693672E-2</v>
      </c>
      <c r="X30" s="14">
        <v>0.3212705659736666</v>
      </c>
      <c r="Y30" s="14">
        <v>0.27844002095154186</v>
      </c>
      <c r="Z30" s="14">
        <v>0.30979696556725217</v>
      </c>
      <c r="AA30" s="14">
        <v>0.31298860537701095</v>
      </c>
      <c r="AB30" s="14">
        <v>0.32879703090580159</v>
      </c>
      <c r="AC30" s="14">
        <v>0.35053220365150595</v>
      </c>
      <c r="AD30" s="14">
        <v>0.36680042279661862</v>
      </c>
      <c r="AE30" s="14">
        <v>0.45976626299995621</v>
      </c>
      <c r="AF30" s="14">
        <v>0.51704754232157502</v>
      </c>
      <c r="AG30" s="14">
        <v>0.65142307228854213</v>
      </c>
      <c r="AH30" s="14">
        <v>0.7327035542801773</v>
      </c>
      <c r="AI30" s="14">
        <v>0.7607918212203042</v>
      </c>
      <c r="AJ30" s="11">
        <v>1</v>
      </c>
    </row>
    <row r="31" spans="1:36" x14ac:dyDescent="0.25">
      <c r="A31" s="2" t="s">
        <v>29</v>
      </c>
      <c r="B31" s="7">
        <v>1711034.8868087365</v>
      </c>
      <c r="C31" s="7">
        <v>1741347.5071366925</v>
      </c>
      <c r="D31" s="7">
        <v>1577768.9039367987</v>
      </c>
      <c r="E31" s="7">
        <v>1633925.0813251012</v>
      </c>
      <c r="F31" s="7">
        <v>1485448.2506804753</v>
      </c>
      <c r="G31" s="7">
        <v>1563478.092013543</v>
      </c>
      <c r="H31" s="7">
        <v>1741849.9634866891</v>
      </c>
      <c r="I31" s="7">
        <v>1506849.2332204739</v>
      </c>
      <c r="J31" s="7">
        <v>1674376.8173670582</v>
      </c>
      <c r="K31" s="7">
        <v>1630167.8284538272</v>
      </c>
      <c r="L31" s="7">
        <v>1570359.0586204606</v>
      </c>
      <c r="M31" s="7">
        <v>1646682.1682267808</v>
      </c>
      <c r="N31" s="7">
        <v>1479445.4623912899</v>
      </c>
      <c r="O31" s="7">
        <v>1464653.2895173603</v>
      </c>
      <c r="P31" s="7"/>
      <c r="Q31" s="7">
        <v>14</v>
      </c>
      <c r="R31" s="7">
        <v>0</v>
      </c>
      <c r="S31" s="7">
        <v>-1</v>
      </c>
      <c r="T31" s="7">
        <v>1</v>
      </c>
    </row>
    <row r="32" spans="1:36" x14ac:dyDescent="0.25">
      <c r="A32" s="2" t="s">
        <v>30</v>
      </c>
      <c r="B32" s="7">
        <v>1863731.7931354975</v>
      </c>
      <c r="C32" s="7">
        <v>1711034.8868087365</v>
      </c>
      <c r="D32" s="7">
        <v>1741347.5071366925</v>
      </c>
      <c r="E32" s="7">
        <v>1577768.9039367987</v>
      </c>
      <c r="F32" s="7">
        <v>1633925.0813251012</v>
      </c>
      <c r="G32" s="7">
        <v>1485448.2506804753</v>
      </c>
      <c r="H32" s="7">
        <v>1563478.092013543</v>
      </c>
      <c r="I32" s="7">
        <v>1741849.9634866891</v>
      </c>
      <c r="J32" s="7">
        <v>1506849.2332204739</v>
      </c>
      <c r="K32" s="7">
        <v>1674376.8173670582</v>
      </c>
      <c r="L32" s="7">
        <v>1630167.8284538272</v>
      </c>
      <c r="M32" s="7">
        <v>1570359.0586204606</v>
      </c>
      <c r="N32" s="7">
        <v>1646682.1682267808</v>
      </c>
      <c r="O32" s="7">
        <v>1479445.4623912899</v>
      </c>
      <c r="P32" s="7"/>
      <c r="Q32" s="7"/>
      <c r="R32" s="7"/>
      <c r="S32" s="7"/>
      <c r="T32" s="7"/>
    </row>
    <row r="33" spans="1:20" x14ac:dyDescent="0.25">
      <c r="A33" s="4" t="s">
        <v>31</v>
      </c>
      <c r="B33" s="7">
        <v>1761461.5282480249</v>
      </c>
      <c r="C33" s="7">
        <v>1863731.7931354975</v>
      </c>
      <c r="D33" s="7">
        <v>1711034.8868087365</v>
      </c>
      <c r="E33" s="7">
        <v>1741347.5071366925</v>
      </c>
      <c r="F33" s="7">
        <v>1577768.9039367987</v>
      </c>
      <c r="G33" s="7">
        <v>1633925.0813251012</v>
      </c>
      <c r="H33" s="7">
        <v>1485448.2506804753</v>
      </c>
      <c r="I33" s="7">
        <v>1563478.092013543</v>
      </c>
      <c r="J33" s="7">
        <v>1741849.9634866891</v>
      </c>
      <c r="K33" s="7">
        <v>1506849.2332204739</v>
      </c>
      <c r="L33" s="7">
        <v>1674376.8173670582</v>
      </c>
      <c r="M33" s="7">
        <v>1630167.8284538272</v>
      </c>
      <c r="N33" s="7">
        <v>1570359.0586204606</v>
      </c>
      <c r="O33" s="7">
        <v>1646682.1682267808</v>
      </c>
      <c r="P33" s="7"/>
      <c r="Q33" s="7"/>
      <c r="R33" s="7"/>
      <c r="S33" s="7"/>
      <c r="T33" s="7"/>
    </row>
    <row r="34" spans="1:20" x14ac:dyDescent="0.25">
      <c r="A34" s="4" t="s">
        <v>32</v>
      </c>
      <c r="B34" s="7">
        <v>1869787.4593374494</v>
      </c>
      <c r="C34" s="7">
        <v>1761461.5282480249</v>
      </c>
      <c r="D34" s="7">
        <v>1863731.7931354975</v>
      </c>
      <c r="E34" s="7">
        <v>1711034.8868087365</v>
      </c>
      <c r="F34" s="7">
        <v>1741347.5071366925</v>
      </c>
      <c r="G34" s="7">
        <v>1577768.9039367987</v>
      </c>
      <c r="H34" s="7">
        <v>1633925.0813251012</v>
      </c>
      <c r="I34" s="7">
        <v>1485448.2506804753</v>
      </c>
      <c r="J34" s="7">
        <v>1563478.092013543</v>
      </c>
      <c r="K34" s="7">
        <v>1741849.9634866891</v>
      </c>
      <c r="L34" s="7">
        <v>1506849.2332204739</v>
      </c>
      <c r="M34" s="7">
        <v>1674376.8173670582</v>
      </c>
      <c r="N34" s="7">
        <v>1630167.8284538272</v>
      </c>
      <c r="O34" s="7">
        <v>1570359.0586204606</v>
      </c>
      <c r="P34" s="7"/>
      <c r="Q34" s="7"/>
      <c r="R34" s="7"/>
      <c r="S34" s="7"/>
      <c r="T34" s="7"/>
    </row>
    <row r="35" spans="1:20" x14ac:dyDescent="0.25">
      <c r="A35" s="3" t="s">
        <v>33</v>
      </c>
      <c r="B35" s="7">
        <v>1779609.871871473</v>
      </c>
      <c r="C35" s="7">
        <v>1869787.4593374494</v>
      </c>
      <c r="D35" s="7">
        <v>1761461.5282480249</v>
      </c>
      <c r="E35" s="7">
        <v>1863731.7931354975</v>
      </c>
      <c r="F35" s="7">
        <v>1711034.8868087365</v>
      </c>
      <c r="G35" s="7">
        <v>1741347.5071366925</v>
      </c>
      <c r="H35" s="7">
        <v>1577768.9039367987</v>
      </c>
      <c r="I35" s="7">
        <v>1633925.0813251012</v>
      </c>
      <c r="J35" s="7">
        <v>1485448.2506804753</v>
      </c>
      <c r="K35" s="7">
        <v>1563478.092013543</v>
      </c>
      <c r="L35" s="7">
        <v>1741849.9634866891</v>
      </c>
      <c r="M35" s="7">
        <v>1506849.2332204739</v>
      </c>
      <c r="N35" s="7">
        <v>1674376.8173670582</v>
      </c>
      <c r="O35" s="7">
        <v>1630167.8284538272</v>
      </c>
      <c r="P35" s="7"/>
      <c r="Q35" s="7"/>
      <c r="R35" s="7"/>
      <c r="S35" s="7"/>
      <c r="T35" s="7"/>
    </row>
    <row r="36" spans="1:20" x14ac:dyDescent="0.25">
      <c r="A36" s="3" t="s">
        <v>34</v>
      </c>
      <c r="B36" s="7">
        <v>1685888.8003717719</v>
      </c>
      <c r="C36" s="7">
        <v>1779609.871871473</v>
      </c>
      <c r="D36" s="7">
        <v>1869787.4593374494</v>
      </c>
      <c r="E36" s="7">
        <v>1761461.5282480249</v>
      </c>
      <c r="F36" s="7">
        <v>1863731.7931354975</v>
      </c>
      <c r="G36" s="7">
        <v>1711034.8868087365</v>
      </c>
      <c r="H36" s="7">
        <v>1741347.5071366925</v>
      </c>
      <c r="I36" s="7">
        <v>1577768.9039367987</v>
      </c>
      <c r="J36" s="7">
        <v>1633925.0813251012</v>
      </c>
      <c r="K36" s="7">
        <v>1485448.2506804753</v>
      </c>
      <c r="L36" s="7">
        <v>1563478.092013543</v>
      </c>
      <c r="M36" s="7">
        <v>1741849.9634866891</v>
      </c>
      <c r="N36" s="7">
        <v>1506849.2332204739</v>
      </c>
      <c r="O36" s="7">
        <v>1674376.8173670582</v>
      </c>
      <c r="P36" s="7"/>
      <c r="Q36" s="7"/>
      <c r="R36" s="7"/>
      <c r="S36" s="7"/>
      <c r="T36" s="7"/>
    </row>
    <row r="37" spans="1:20" x14ac:dyDescent="0.25">
      <c r="A37" s="5" t="s">
        <v>35</v>
      </c>
      <c r="B37" s="7">
        <v>1760431.3217818495</v>
      </c>
      <c r="C37" s="7">
        <v>1685888.8003717719</v>
      </c>
      <c r="D37" s="7">
        <v>1779609.871871473</v>
      </c>
      <c r="E37" s="7">
        <v>1869787.4593374494</v>
      </c>
      <c r="F37" s="7">
        <v>1761461.5282480249</v>
      </c>
      <c r="G37" s="7">
        <v>1863731.7931354975</v>
      </c>
      <c r="H37" s="7">
        <v>1711034.8868087365</v>
      </c>
      <c r="I37" s="7">
        <v>1741347.5071366925</v>
      </c>
      <c r="J37" s="7">
        <v>1577768.9039367987</v>
      </c>
      <c r="K37" s="7">
        <v>1633925.0813251012</v>
      </c>
      <c r="L37" s="7">
        <v>1485448.2506804753</v>
      </c>
      <c r="M37" s="7">
        <v>1563478.092013543</v>
      </c>
      <c r="N37" s="7">
        <v>1741849.9634866891</v>
      </c>
      <c r="O37" s="7">
        <v>1506849.2332204739</v>
      </c>
      <c r="P37" s="7"/>
      <c r="Q37" s="7"/>
      <c r="R37" s="7"/>
      <c r="S37" s="7"/>
      <c r="T37" s="7"/>
    </row>
    <row r="38" spans="1:20" x14ac:dyDescent="0.25">
      <c r="A38" s="5" t="s">
        <v>36</v>
      </c>
      <c r="B38" s="7">
        <v>1614515.1364270065</v>
      </c>
      <c r="C38" s="7">
        <v>1760431.3217818495</v>
      </c>
      <c r="D38" s="7">
        <v>1685888.8003717719</v>
      </c>
      <c r="E38" s="7">
        <v>1779609.871871473</v>
      </c>
      <c r="F38" s="7">
        <v>1869787.4593374494</v>
      </c>
      <c r="G38" s="7">
        <v>1761461.5282480249</v>
      </c>
      <c r="H38" s="7">
        <v>1863731.7931354975</v>
      </c>
      <c r="I38" s="7">
        <v>1711034.8868087365</v>
      </c>
      <c r="J38" s="7">
        <v>1741347.5071366925</v>
      </c>
      <c r="K38" s="7">
        <v>1577768.9039367987</v>
      </c>
      <c r="L38" s="7">
        <v>1633925.0813251012</v>
      </c>
      <c r="M38" s="7">
        <v>1485448.2506804753</v>
      </c>
      <c r="N38" s="7">
        <v>1563478.092013543</v>
      </c>
      <c r="O38" s="7">
        <v>1741849.9634866891</v>
      </c>
      <c r="P38" s="7"/>
      <c r="Q38" s="7"/>
      <c r="R38" s="7"/>
      <c r="S38" s="7"/>
      <c r="T38" s="7"/>
    </row>
    <row r="39" spans="1:20" x14ac:dyDescent="0.25">
      <c r="A39" s="5" t="s">
        <v>37</v>
      </c>
      <c r="B39" s="7">
        <v>1591624.5103896966</v>
      </c>
      <c r="C39" s="7">
        <v>1614515.1364270065</v>
      </c>
      <c r="D39" s="7">
        <v>1760431.3217818495</v>
      </c>
      <c r="E39" s="7">
        <v>1685888.8003717719</v>
      </c>
      <c r="F39" s="7">
        <v>1779609.871871473</v>
      </c>
      <c r="G39" s="7">
        <v>1869787.4593374494</v>
      </c>
      <c r="H39" s="7">
        <v>1761461.5282480249</v>
      </c>
      <c r="I39" s="7">
        <v>1863731.7931354975</v>
      </c>
      <c r="J39" s="7">
        <v>1711034.8868087365</v>
      </c>
      <c r="K39" s="7">
        <v>1741347.5071366925</v>
      </c>
      <c r="L39" s="7">
        <v>1577768.9039367987</v>
      </c>
      <c r="M39" s="7">
        <v>1633925.0813251012</v>
      </c>
      <c r="N39" s="7">
        <v>1485448.2506804753</v>
      </c>
      <c r="O39" s="7">
        <v>1563478.092013543</v>
      </c>
      <c r="P39" s="7"/>
      <c r="Q39" s="7"/>
      <c r="R39" s="7"/>
      <c r="S39" s="7"/>
      <c r="T39" s="7"/>
    </row>
    <row r="40" spans="1:20" x14ac:dyDescent="0.25">
      <c r="A40" s="2" t="s">
        <v>38</v>
      </c>
      <c r="B40" s="7">
        <v>1720802.6953462125</v>
      </c>
      <c r="C40" s="7">
        <v>1591624.5103896966</v>
      </c>
      <c r="D40" s="7">
        <v>1614515.1364270065</v>
      </c>
      <c r="E40" s="7">
        <v>1760431.3217818495</v>
      </c>
      <c r="F40" s="7">
        <v>1685888.8003717719</v>
      </c>
      <c r="G40" s="7">
        <v>1779609.871871473</v>
      </c>
      <c r="H40" s="7">
        <v>1869787.4593374494</v>
      </c>
      <c r="I40" s="7">
        <v>1761461.5282480249</v>
      </c>
      <c r="J40" s="7">
        <v>1863731.7931354975</v>
      </c>
      <c r="K40" s="7">
        <v>1711034.8868087365</v>
      </c>
      <c r="L40" s="7">
        <v>1741347.5071366925</v>
      </c>
      <c r="M40" s="7">
        <v>1577768.9039367987</v>
      </c>
      <c r="N40" s="7">
        <v>1633925.0813251012</v>
      </c>
      <c r="O40" s="7">
        <v>1485448.2506804753</v>
      </c>
      <c r="P40" s="7"/>
      <c r="Q40" s="7"/>
      <c r="R40" s="7"/>
      <c r="S40" s="7"/>
      <c r="T40" s="7"/>
    </row>
    <row r="41" spans="1:20" x14ac:dyDescent="0.25">
      <c r="A41" s="2" t="s">
        <v>39</v>
      </c>
      <c r="B41" s="7">
        <v>1591556.1973046537</v>
      </c>
      <c r="C41" s="7">
        <v>1720802.6953462125</v>
      </c>
      <c r="D41" s="7">
        <v>1591624.5103896966</v>
      </c>
      <c r="E41" s="7">
        <v>1614515.1364270065</v>
      </c>
      <c r="F41" s="7">
        <v>1760431.3217818495</v>
      </c>
      <c r="G41" s="7">
        <v>1685888.8003717719</v>
      </c>
      <c r="H41" s="7">
        <v>1779609.871871473</v>
      </c>
      <c r="I41" s="7">
        <v>1869787.4593374494</v>
      </c>
      <c r="J41" s="7">
        <v>1761461.5282480249</v>
      </c>
      <c r="K41" s="7">
        <v>1863731.7931354975</v>
      </c>
      <c r="L41" s="7">
        <v>1711034.8868087365</v>
      </c>
      <c r="M41" s="7">
        <v>1741347.5071366925</v>
      </c>
      <c r="N41" s="7">
        <v>1577768.9039367987</v>
      </c>
      <c r="O41" s="7">
        <v>1633925.0813251012</v>
      </c>
      <c r="P41" s="7"/>
      <c r="Q41" s="7"/>
      <c r="R41" s="7"/>
      <c r="S41" s="7"/>
      <c r="T41" s="7"/>
    </row>
    <row r="42" spans="1:20" x14ac:dyDescent="0.25">
      <c r="A42" s="2" t="s">
        <v>40</v>
      </c>
      <c r="B42" s="7">
        <v>1709947.3876385845</v>
      </c>
      <c r="C42" s="7">
        <v>1591556.1973046537</v>
      </c>
      <c r="D42" s="7">
        <v>1720802.6953462125</v>
      </c>
      <c r="E42" s="7">
        <v>1591624.5103896966</v>
      </c>
      <c r="F42" s="7">
        <v>1614515.1364270065</v>
      </c>
      <c r="G42" s="7">
        <v>1760431.3217818495</v>
      </c>
      <c r="H42" s="7">
        <v>1685888.8003717719</v>
      </c>
      <c r="I42" s="7">
        <v>1779609.871871473</v>
      </c>
      <c r="J42" s="7">
        <v>1869787.4593374494</v>
      </c>
      <c r="K42" s="7">
        <v>1761461.5282480249</v>
      </c>
      <c r="L42" s="7">
        <v>1863731.7931354975</v>
      </c>
      <c r="M42" s="7">
        <v>1711034.8868087365</v>
      </c>
      <c r="N42" s="7">
        <v>1741347.5071366925</v>
      </c>
      <c r="O42" s="7">
        <v>1577768.9039367987</v>
      </c>
      <c r="P42" s="7"/>
      <c r="Q42" s="7"/>
      <c r="R42" s="7"/>
      <c r="S42" s="7"/>
      <c r="T42" s="7"/>
    </row>
    <row r="43" spans="1:20" x14ac:dyDescent="0.25">
      <c r="A43" s="2" t="s">
        <v>41</v>
      </c>
      <c r="B43" s="7">
        <v>1884862.7763393745</v>
      </c>
      <c r="C43" s="7">
        <v>1709947.3876385845</v>
      </c>
      <c r="D43" s="7">
        <v>1591556.1973046537</v>
      </c>
      <c r="E43" s="7">
        <v>1720802.6953462125</v>
      </c>
      <c r="F43" s="7">
        <v>1591624.5103896966</v>
      </c>
      <c r="G43" s="7">
        <v>1614515.1364270065</v>
      </c>
      <c r="H43" s="7">
        <v>1760431.3217818495</v>
      </c>
      <c r="I43" s="7">
        <v>1685888.8003717719</v>
      </c>
      <c r="J43" s="7">
        <v>1779609.871871473</v>
      </c>
      <c r="K43" s="7">
        <v>1869787.4593374494</v>
      </c>
      <c r="L43" s="7">
        <v>1761461.5282480249</v>
      </c>
      <c r="M43" s="7">
        <v>1863731.7931354975</v>
      </c>
      <c r="N43" s="7">
        <v>1711034.8868087365</v>
      </c>
      <c r="O43" s="7">
        <v>1741347.5071366925</v>
      </c>
      <c r="P43" s="7"/>
      <c r="Q43" s="7"/>
      <c r="R43" s="7"/>
      <c r="S43" s="7"/>
      <c r="T43" s="7"/>
    </row>
    <row r="44" spans="1:20" x14ac:dyDescent="0.25">
      <c r="A44" s="2" t="s">
        <v>42</v>
      </c>
      <c r="B44" s="7">
        <v>1830739.4941246763</v>
      </c>
      <c r="C44" s="7">
        <v>1884862.7763393745</v>
      </c>
      <c r="D44" s="7">
        <v>1709947.3876385845</v>
      </c>
      <c r="E44" s="7">
        <v>1591556.1973046537</v>
      </c>
      <c r="F44" s="7">
        <v>1720802.6953462125</v>
      </c>
      <c r="G44" s="7">
        <v>1591624.5103896966</v>
      </c>
      <c r="H44" s="7">
        <v>1614515.1364270065</v>
      </c>
      <c r="I44" s="7">
        <v>1760431.3217818495</v>
      </c>
      <c r="J44" s="7">
        <v>1685888.8003717719</v>
      </c>
      <c r="K44" s="7">
        <v>1779609.871871473</v>
      </c>
      <c r="L44" s="7">
        <v>1869787.4593374494</v>
      </c>
      <c r="M44" s="7">
        <v>1761461.5282480249</v>
      </c>
      <c r="N44" s="7">
        <v>1863731.7931354975</v>
      </c>
      <c r="O44" s="7">
        <v>1711034.8868087365</v>
      </c>
      <c r="P44" s="7"/>
      <c r="Q44" s="7"/>
      <c r="R44" s="7"/>
      <c r="S44" s="7"/>
      <c r="T44" s="7"/>
    </row>
    <row r="45" spans="1:20" x14ac:dyDescent="0.25">
      <c r="A45" s="4" t="s">
        <v>43</v>
      </c>
      <c r="B45" s="7">
        <v>1795652.625638983</v>
      </c>
      <c r="C45" s="7">
        <v>1830739.4941246763</v>
      </c>
      <c r="D45" s="7">
        <v>1884862.7763393745</v>
      </c>
      <c r="E45" s="7">
        <v>1709947.3876385845</v>
      </c>
      <c r="F45" s="7">
        <v>1591556.1973046537</v>
      </c>
      <c r="G45" s="7">
        <v>1720802.6953462125</v>
      </c>
      <c r="H45" s="7">
        <v>1591624.5103896966</v>
      </c>
      <c r="I45" s="7">
        <v>1614515.1364270065</v>
      </c>
      <c r="J45" s="7">
        <v>1760431.3217818495</v>
      </c>
      <c r="K45" s="7">
        <v>1685888.8003717719</v>
      </c>
      <c r="L45" s="7">
        <v>1779609.871871473</v>
      </c>
      <c r="M45" s="7">
        <v>1869787.4593374494</v>
      </c>
      <c r="N45" s="7">
        <v>1761461.5282480249</v>
      </c>
      <c r="O45" s="7">
        <v>1863731.7931354975</v>
      </c>
      <c r="P45" s="7"/>
      <c r="Q45" s="7"/>
      <c r="R45" s="7"/>
      <c r="S45" s="7"/>
      <c r="T45" s="7"/>
    </row>
    <row r="46" spans="1:20" x14ac:dyDescent="0.25">
      <c r="A46" s="6" t="s">
        <v>44</v>
      </c>
      <c r="B46" s="7">
        <v>1873124.941910642</v>
      </c>
      <c r="C46" s="7">
        <v>1795652.625638983</v>
      </c>
      <c r="D46" s="7">
        <v>1830739.4941246763</v>
      </c>
      <c r="E46" s="7">
        <v>1884862.7763393745</v>
      </c>
      <c r="F46" s="7">
        <v>1709947.3876385845</v>
      </c>
      <c r="G46" s="7">
        <v>1591556.1973046537</v>
      </c>
      <c r="H46" s="7">
        <v>1720802.6953462125</v>
      </c>
      <c r="I46" s="7">
        <v>1591624.5103896966</v>
      </c>
      <c r="J46" s="7">
        <v>1614515.1364270065</v>
      </c>
      <c r="K46" s="7">
        <v>1760431.3217818495</v>
      </c>
      <c r="L46" s="7">
        <v>1685888.8003717719</v>
      </c>
      <c r="M46" s="7">
        <v>1779609.871871473</v>
      </c>
      <c r="N46" s="7">
        <v>1869787.4593374494</v>
      </c>
      <c r="O46" s="7">
        <v>1761461.5282480249</v>
      </c>
      <c r="P46" s="7"/>
      <c r="Q46" s="7"/>
      <c r="R46" s="7"/>
      <c r="S46" s="7"/>
      <c r="T46" s="7"/>
    </row>
    <row r="47" spans="1:20" x14ac:dyDescent="0.25">
      <c r="A47" s="3" t="s">
        <v>45</v>
      </c>
      <c r="B47" s="7">
        <v>1868228.3741618535</v>
      </c>
      <c r="C47" s="7">
        <v>1873124.941910642</v>
      </c>
      <c r="D47" s="7">
        <v>1795652.625638983</v>
      </c>
      <c r="E47" s="7">
        <v>1830739.4941246763</v>
      </c>
      <c r="F47" s="7">
        <v>1884862.7763393745</v>
      </c>
      <c r="G47" s="7">
        <v>1709947.3876385845</v>
      </c>
      <c r="H47" s="7">
        <v>1591556.1973046537</v>
      </c>
      <c r="I47" s="7">
        <v>1720802.6953462125</v>
      </c>
      <c r="J47" s="7">
        <v>1591624.5103896966</v>
      </c>
      <c r="K47" s="7">
        <v>1614515.1364270065</v>
      </c>
      <c r="L47" s="7">
        <v>1760431.3217818495</v>
      </c>
      <c r="M47" s="7">
        <v>1685888.8003717719</v>
      </c>
      <c r="N47" s="7">
        <v>1779609.871871473</v>
      </c>
      <c r="O47" s="7">
        <v>1869787.4593374494</v>
      </c>
      <c r="P47" s="7"/>
      <c r="Q47" s="7"/>
      <c r="R47" s="7"/>
      <c r="S47" s="7"/>
      <c r="T47" s="7"/>
    </row>
    <row r="48" spans="1:20" x14ac:dyDescent="0.25">
      <c r="A48" s="3" t="s">
        <v>46</v>
      </c>
      <c r="B48" s="7">
        <v>1873571.167762066</v>
      </c>
      <c r="C48" s="7">
        <v>1868228.3741618535</v>
      </c>
      <c r="D48" s="7">
        <v>1873124.941910642</v>
      </c>
      <c r="E48" s="7">
        <v>1795652.625638983</v>
      </c>
      <c r="F48" s="7">
        <v>1830739.4941246763</v>
      </c>
      <c r="G48" s="7">
        <v>1884862.7763393745</v>
      </c>
      <c r="H48" s="7">
        <v>1709947.3876385845</v>
      </c>
      <c r="I48" s="7">
        <v>1591556.1973046537</v>
      </c>
      <c r="J48" s="7">
        <v>1720802.6953462125</v>
      </c>
      <c r="K48" s="7">
        <v>1591624.5103896966</v>
      </c>
      <c r="L48" s="7">
        <v>1614515.1364270065</v>
      </c>
      <c r="M48" s="7">
        <v>1760431.3217818495</v>
      </c>
      <c r="N48" s="7">
        <v>1685888.8003717719</v>
      </c>
      <c r="O48" s="7">
        <v>1779609.871871473</v>
      </c>
      <c r="P48" s="7"/>
      <c r="Q48" s="7"/>
      <c r="R48" s="7"/>
      <c r="S48" s="7"/>
      <c r="T48" s="7"/>
    </row>
    <row r="49" spans="1:20" x14ac:dyDescent="0.25">
      <c r="A49" s="5" t="s">
        <v>47</v>
      </c>
      <c r="B49" s="7">
        <v>1846555.2678749252</v>
      </c>
      <c r="C49" s="7">
        <v>1873571.167762066</v>
      </c>
      <c r="D49" s="7">
        <v>1868228.3741618535</v>
      </c>
      <c r="E49" s="7">
        <v>1873124.941910642</v>
      </c>
      <c r="F49" s="7">
        <v>1795652.625638983</v>
      </c>
      <c r="G49" s="7">
        <v>1830739.4941246763</v>
      </c>
      <c r="H49" s="7">
        <v>1884862.7763393745</v>
      </c>
      <c r="I49" s="7">
        <v>1709947.3876385845</v>
      </c>
      <c r="J49" s="7">
        <v>1591556.1973046537</v>
      </c>
      <c r="K49" s="7">
        <v>1720802.6953462125</v>
      </c>
      <c r="L49" s="7">
        <v>1591624.5103896966</v>
      </c>
      <c r="M49" s="7">
        <v>1614515.1364270065</v>
      </c>
      <c r="N49" s="7">
        <v>1760431.3217818495</v>
      </c>
      <c r="O49" s="7">
        <v>1685888.8003717719</v>
      </c>
      <c r="P49" s="7"/>
      <c r="Q49" s="7"/>
      <c r="R49" s="7"/>
      <c r="S49" s="7"/>
      <c r="T49" s="7"/>
    </row>
    <row r="50" spans="1:20" x14ac:dyDescent="0.25">
      <c r="A50" s="5" t="s">
        <v>48</v>
      </c>
      <c r="B50" s="7">
        <v>1794192.6906990639</v>
      </c>
      <c r="C50" s="7">
        <v>1846555.2678749252</v>
      </c>
      <c r="D50" s="7">
        <v>1873571.167762066</v>
      </c>
      <c r="E50" s="7">
        <v>1868228.3741618535</v>
      </c>
      <c r="F50" s="7">
        <v>1873124.941910642</v>
      </c>
      <c r="G50" s="7">
        <v>1795652.625638983</v>
      </c>
      <c r="H50" s="7">
        <v>1830739.4941246763</v>
      </c>
      <c r="I50" s="7">
        <v>1884862.7763393745</v>
      </c>
      <c r="J50" s="7">
        <v>1709947.3876385845</v>
      </c>
      <c r="K50" s="7">
        <v>1591556.1973046537</v>
      </c>
      <c r="L50" s="7">
        <v>1720802.6953462125</v>
      </c>
      <c r="M50" s="7">
        <v>1591624.5103896966</v>
      </c>
      <c r="N50" s="7">
        <v>1614515.1364270065</v>
      </c>
      <c r="O50" s="7">
        <v>1760431.3217818495</v>
      </c>
      <c r="P50" s="7"/>
      <c r="Q50" s="7"/>
      <c r="R50" s="7"/>
      <c r="S50" s="7"/>
      <c r="T50" s="7"/>
    </row>
    <row r="51" spans="1:20" x14ac:dyDescent="0.25">
      <c r="A51" s="5" t="s">
        <v>49</v>
      </c>
      <c r="B51" s="7">
        <v>1888584.8104627233</v>
      </c>
      <c r="C51" s="7">
        <v>1794192.6906990639</v>
      </c>
      <c r="D51" s="7">
        <v>1846555.2678749252</v>
      </c>
      <c r="E51" s="7">
        <v>1873571.167762066</v>
      </c>
      <c r="F51" s="7">
        <v>1868228.3741618535</v>
      </c>
      <c r="G51" s="7">
        <v>1873124.941910642</v>
      </c>
      <c r="H51" s="7">
        <v>1795652.625638983</v>
      </c>
      <c r="I51" s="7">
        <v>1830739.4941246763</v>
      </c>
      <c r="J51" s="7">
        <v>1884862.7763393745</v>
      </c>
      <c r="K51" s="7">
        <v>1709947.3876385845</v>
      </c>
      <c r="L51" s="7">
        <v>1591556.1973046537</v>
      </c>
      <c r="M51" s="7">
        <v>1720802.6953462125</v>
      </c>
      <c r="N51" s="7">
        <v>1591624.5103896966</v>
      </c>
      <c r="O51" s="7">
        <v>1614515.1364270065</v>
      </c>
      <c r="P51" s="7"/>
      <c r="Q51" s="7"/>
      <c r="R51" s="7"/>
      <c r="S51" s="7"/>
      <c r="T51" s="7"/>
    </row>
    <row r="52" spans="1:20" x14ac:dyDescent="0.25">
      <c r="A52" s="2" t="s">
        <v>50</v>
      </c>
      <c r="B52" s="7">
        <v>1524455.453760871</v>
      </c>
      <c r="C52" s="7">
        <v>1888584.8104627233</v>
      </c>
      <c r="D52" s="7">
        <v>1794192.6906990639</v>
      </c>
      <c r="E52" s="7">
        <v>1846555.2678749252</v>
      </c>
      <c r="F52" s="7">
        <v>1873571.167762066</v>
      </c>
      <c r="G52" s="7">
        <v>1868228.3741618535</v>
      </c>
      <c r="H52" s="7">
        <v>1873124.941910642</v>
      </c>
      <c r="I52" s="7">
        <v>1795652.625638983</v>
      </c>
      <c r="J52" s="7">
        <v>1830739.4941246763</v>
      </c>
      <c r="K52" s="7">
        <v>1884862.7763393745</v>
      </c>
      <c r="L52" s="7">
        <v>1709947.3876385845</v>
      </c>
      <c r="M52" s="7">
        <v>1591556.1973046537</v>
      </c>
      <c r="N52" s="7">
        <v>1720802.6953462125</v>
      </c>
      <c r="O52" s="7">
        <v>1591624.5103896966</v>
      </c>
      <c r="P52" s="7"/>
      <c r="Q52" s="7"/>
      <c r="R52" s="7"/>
      <c r="S52" s="7"/>
      <c r="T52" s="7"/>
    </row>
    <row r="53" spans="1:20" x14ac:dyDescent="0.25">
      <c r="A53" s="2" t="s">
        <v>51</v>
      </c>
      <c r="B53" s="7">
        <v>1415670.0524463917</v>
      </c>
      <c r="C53" s="7">
        <v>1524455.453760871</v>
      </c>
      <c r="D53" s="7">
        <v>1888584.8104627233</v>
      </c>
      <c r="E53" s="7">
        <v>1794192.6906990639</v>
      </c>
      <c r="F53" s="7">
        <v>1846555.2678749252</v>
      </c>
      <c r="G53" s="7">
        <v>1873571.167762066</v>
      </c>
      <c r="H53" s="7">
        <v>1868228.3741618535</v>
      </c>
      <c r="I53" s="7">
        <v>1873124.941910642</v>
      </c>
      <c r="J53" s="7">
        <v>1795652.625638983</v>
      </c>
      <c r="K53" s="7">
        <v>1830739.4941246763</v>
      </c>
      <c r="L53" s="7">
        <v>1884862.7763393745</v>
      </c>
      <c r="M53" s="7">
        <v>1709947.3876385845</v>
      </c>
      <c r="N53" s="7">
        <v>1591556.1973046537</v>
      </c>
      <c r="O53" s="7">
        <v>1720802.6953462125</v>
      </c>
      <c r="P53" s="7"/>
      <c r="Q53" s="7"/>
      <c r="R53" s="7"/>
      <c r="S53" s="7"/>
      <c r="T53" s="7"/>
    </row>
    <row r="54" spans="1:20" x14ac:dyDescent="0.25">
      <c r="A54" s="2" t="s">
        <v>52</v>
      </c>
      <c r="B54" s="7">
        <v>1615174.0357166566</v>
      </c>
      <c r="C54" s="7">
        <v>1415670.0524463917</v>
      </c>
      <c r="D54" s="7">
        <v>1524455.453760871</v>
      </c>
      <c r="E54" s="7">
        <v>1888584.8104627233</v>
      </c>
      <c r="F54" s="7">
        <v>1794192.6906990639</v>
      </c>
      <c r="G54" s="7">
        <v>1846555.2678749252</v>
      </c>
      <c r="H54" s="7">
        <v>1873571.167762066</v>
      </c>
      <c r="I54" s="7">
        <v>1868228.3741618535</v>
      </c>
      <c r="J54" s="7">
        <v>1873124.941910642</v>
      </c>
      <c r="K54" s="7">
        <v>1795652.625638983</v>
      </c>
      <c r="L54" s="7">
        <v>1830739.4941246763</v>
      </c>
      <c r="M54" s="7">
        <v>1884862.7763393745</v>
      </c>
      <c r="N54" s="7">
        <v>1709947.3876385845</v>
      </c>
      <c r="O54" s="7">
        <v>1591556.1973046537</v>
      </c>
      <c r="P54" s="7"/>
      <c r="Q54" s="7"/>
      <c r="R54" s="7"/>
      <c r="S54" s="7"/>
      <c r="T54" s="7"/>
    </row>
    <row r="55" spans="1:20" x14ac:dyDescent="0.25">
      <c r="A55" s="2" t="s">
        <v>53</v>
      </c>
      <c r="B55" s="7">
        <v>1636896.7337183827</v>
      </c>
      <c r="C55" s="7">
        <v>1615174.0357166566</v>
      </c>
      <c r="D55" s="7">
        <v>1415670.0524463917</v>
      </c>
      <c r="E55" s="7">
        <v>1524455.453760871</v>
      </c>
      <c r="F55" s="7">
        <v>1888584.8104627233</v>
      </c>
      <c r="G55" s="7">
        <v>1794192.6906990639</v>
      </c>
      <c r="H55" s="7">
        <v>1846555.2678749252</v>
      </c>
      <c r="I55" s="7">
        <v>1873571.167762066</v>
      </c>
      <c r="J55" s="7">
        <v>1868228.3741618535</v>
      </c>
      <c r="K55" s="7">
        <v>1873124.941910642</v>
      </c>
      <c r="L55" s="7">
        <v>1795652.625638983</v>
      </c>
      <c r="M55" s="7">
        <v>1830739.4941246763</v>
      </c>
      <c r="N55" s="7">
        <v>1884862.7763393745</v>
      </c>
      <c r="O55" s="7">
        <v>1709947.3876385845</v>
      </c>
      <c r="P55" s="7"/>
      <c r="Q55" s="7"/>
      <c r="R55" s="7"/>
      <c r="S55" s="7"/>
      <c r="T55" s="7"/>
    </row>
    <row r="56" spans="1:20" x14ac:dyDescent="0.25">
      <c r="A56" s="2" t="s">
        <v>54</v>
      </c>
      <c r="B56" s="7">
        <v>1619846.9428400716</v>
      </c>
      <c r="C56" s="7">
        <v>1636896.7337183827</v>
      </c>
      <c r="D56" s="7">
        <v>1615174.0357166566</v>
      </c>
      <c r="E56" s="7">
        <v>1415670.0524463917</v>
      </c>
      <c r="F56" s="7">
        <v>1524455.453760871</v>
      </c>
      <c r="G56" s="7">
        <v>1888584.8104627233</v>
      </c>
      <c r="H56" s="7">
        <v>1794192.6906990639</v>
      </c>
      <c r="I56" s="7">
        <v>1846555.2678749252</v>
      </c>
      <c r="J56" s="7">
        <v>1873571.167762066</v>
      </c>
      <c r="K56" s="7">
        <v>1868228.3741618535</v>
      </c>
      <c r="L56" s="7">
        <v>1873124.941910642</v>
      </c>
      <c r="M56" s="7">
        <v>1795652.625638983</v>
      </c>
      <c r="N56" s="7">
        <v>1830739.4941246763</v>
      </c>
      <c r="O56" s="7">
        <v>1884862.7763393745</v>
      </c>
      <c r="P56" s="7"/>
      <c r="Q56" s="7"/>
      <c r="R56" s="7"/>
      <c r="S56" s="7"/>
      <c r="T56" s="7"/>
    </row>
    <row r="57" spans="1:20" x14ac:dyDescent="0.25">
      <c r="A57" s="4" t="s">
        <v>55</v>
      </c>
      <c r="B57" s="7">
        <v>1742495.6184027086</v>
      </c>
      <c r="C57" s="7">
        <v>1619846.9428400716</v>
      </c>
      <c r="D57" s="7">
        <v>1636896.7337183827</v>
      </c>
      <c r="E57" s="7">
        <v>1615174.0357166566</v>
      </c>
      <c r="F57" s="7">
        <v>1415670.0524463917</v>
      </c>
      <c r="G57" s="7">
        <v>1524455.453760871</v>
      </c>
      <c r="H57" s="7">
        <v>1888584.8104627233</v>
      </c>
      <c r="I57" s="7">
        <v>1794192.6906990639</v>
      </c>
      <c r="J57" s="7">
        <v>1846555.2678749252</v>
      </c>
      <c r="K57" s="7">
        <v>1873571.167762066</v>
      </c>
      <c r="L57" s="7">
        <v>1868228.3741618535</v>
      </c>
      <c r="M57" s="7">
        <v>1873124.941910642</v>
      </c>
      <c r="N57" s="7">
        <v>1795652.625638983</v>
      </c>
      <c r="O57" s="7">
        <v>1830739.4941246763</v>
      </c>
      <c r="P57" s="7"/>
      <c r="Q57" s="7"/>
      <c r="R57" s="7"/>
      <c r="S57" s="7"/>
      <c r="T57" s="7"/>
    </row>
    <row r="58" spans="1:20" x14ac:dyDescent="0.25">
      <c r="A58" s="6" t="s">
        <v>56</v>
      </c>
      <c r="B58" s="7">
        <v>1729693.3877713601</v>
      </c>
      <c r="C58" s="7">
        <v>1742495.6184027086</v>
      </c>
      <c r="D58" s="7">
        <v>1619846.9428400716</v>
      </c>
      <c r="E58" s="7">
        <v>1636896.7337183827</v>
      </c>
      <c r="F58" s="7">
        <v>1615174.0357166566</v>
      </c>
      <c r="G58" s="7">
        <v>1415670.0524463917</v>
      </c>
      <c r="H58" s="7">
        <v>1524455.453760871</v>
      </c>
      <c r="I58" s="7">
        <v>1888584.8104627233</v>
      </c>
      <c r="J58" s="7">
        <v>1794192.6906990639</v>
      </c>
      <c r="K58" s="7">
        <v>1846555.2678749252</v>
      </c>
      <c r="L58" s="7">
        <v>1873571.167762066</v>
      </c>
      <c r="M58" s="7">
        <v>1868228.3741618535</v>
      </c>
      <c r="N58" s="7">
        <v>1873124.941910642</v>
      </c>
      <c r="O58" s="7">
        <v>1795652.625638983</v>
      </c>
      <c r="P58" s="7"/>
      <c r="Q58" s="7"/>
      <c r="R58" s="7"/>
      <c r="S58" s="7"/>
      <c r="T58" s="7"/>
    </row>
    <row r="59" spans="1:20" x14ac:dyDescent="0.25">
      <c r="A59" s="3" t="s">
        <v>57</v>
      </c>
      <c r="B59" s="7">
        <v>1680895.2731859523</v>
      </c>
      <c r="C59" s="7">
        <v>1729693.3877713601</v>
      </c>
      <c r="D59" s="7">
        <v>1742495.6184027086</v>
      </c>
      <c r="E59" s="7">
        <v>1619846.9428400716</v>
      </c>
      <c r="F59" s="7">
        <v>1636896.7337183827</v>
      </c>
      <c r="G59" s="7">
        <v>1615174.0357166566</v>
      </c>
      <c r="H59" s="7">
        <v>1415670.0524463917</v>
      </c>
      <c r="I59" s="7">
        <v>1524455.453760871</v>
      </c>
      <c r="J59" s="7">
        <v>1888584.8104627233</v>
      </c>
      <c r="K59" s="7">
        <v>1794192.6906990639</v>
      </c>
      <c r="L59" s="7">
        <v>1846555.2678749252</v>
      </c>
      <c r="M59" s="7">
        <v>1873571.167762066</v>
      </c>
      <c r="N59" s="7">
        <v>1868228.3741618535</v>
      </c>
      <c r="O59" s="7">
        <v>1873124.941910642</v>
      </c>
      <c r="P59" s="7"/>
      <c r="Q59" s="7"/>
      <c r="R59" s="7"/>
      <c r="S59" s="7"/>
      <c r="T59" s="7"/>
    </row>
    <row r="60" spans="1:20" x14ac:dyDescent="0.25">
      <c r="A60" s="3" t="s">
        <v>58</v>
      </c>
      <c r="B60" s="7">
        <v>1562548.1311823672</v>
      </c>
      <c r="C60" s="7">
        <v>1680895.2731859523</v>
      </c>
      <c r="D60" s="7">
        <v>1729693.3877713601</v>
      </c>
      <c r="E60" s="7">
        <v>1742495.6184027086</v>
      </c>
      <c r="F60" s="7">
        <v>1619846.9428400716</v>
      </c>
      <c r="G60" s="7">
        <v>1636896.7337183827</v>
      </c>
      <c r="H60" s="7">
        <v>1615174.0357166566</v>
      </c>
      <c r="I60" s="7">
        <v>1415670.0524463917</v>
      </c>
      <c r="J60" s="7">
        <v>1524455.453760871</v>
      </c>
      <c r="K60" s="7">
        <v>1888584.8104627233</v>
      </c>
      <c r="L60" s="7">
        <v>1794192.6906990639</v>
      </c>
      <c r="M60" s="7">
        <v>1846555.2678749252</v>
      </c>
      <c r="N60" s="7">
        <v>1873571.167762066</v>
      </c>
      <c r="O60" s="7">
        <v>1868228.3741618535</v>
      </c>
      <c r="P60" s="7"/>
      <c r="Q60" s="7"/>
      <c r="R60" s="7"/>
      <c r="S60" s="7"/>
      <c r="T60" s="7"/>
    </row>
    <row r="61" spans="1:20" x14ac:dyDescent="0.25">
      <c r="A61" s="5" t="s">
        <v>59</v>
      </c>
      <c r="B61" s="7">
        <v>1596795.425877979</v>
      </c>
      <c r="C61" s="7">
        <v>1562548.1311823672</v>
      </c>
      <c r="D61" s="7">
        <v>1680895.2731859523</v>
      </c>
      <c r="E61" s="7">
        <v>1729693.3877713601</v>
      </c>
      <c r="F61" s="7">
        <v>1742495.6184027086</v>
      </c>
      <c r="G61" s="7">
        <v>1619846.9428400716</v>
      </c>
      <c r="H61" s="7">
        <v>1636896.7337183827</v>
      </c>
      <c r="I61" s="7">
        <v>1615174.0357166566</v>
      </c>
      <c r="J61" s="7">
        <v>1415670.0524463917</v>
      </c>
      <c r="K61" s="7">
        <v>1524455.453760871</v>
      </c>
      <c r="L61" s="7">
        <v>1888584.8104627233</v>
      </c>
      <c r="M61" s="7">
        <v>1794192.6906990639</v>
      </c>
      <c r="N61" s="7">
        <v>1846555.2678749252</v>
      </c>
      <c r="O61" s="7">
        <v>1873571.167762066</v>
      </c>
      <c r="P61" s="7"/>
      <c r="Q61" s="7"/>
      <c r="R61" s="7"/>
      <c r="S61" s="7"/>
      <c r="T61" s="7"/>
    </row>
    <row r="62" spans="1:20" x14ac:dyDescent="0.25">
      <c r="A62" s="5" t="s">
        <v>60</v>
      </c>
      <c r="B62" s="7">
        <v>1556718.3164044346</v>
      </c>
      <c r="C62" s="7">
        <v>1596795.425877979</v>
      </c>
      <c r="D62" s="7">
        <v>1562548.1311823672</v>
      </c>
      <c r="E62" s="7">
        <v>1680895.2731859523</v>
      </c>
      <c r="F62" s="7">
        <v>1729693.3877713601</v>
      </c>
      <c r="G62" s="7">
        <v>1742495.6184027086</v>
      </c>
      <c r="H62" s="7">
        <v>1619846.9428400716</v>
      </c>
      <c r="I62" s="7">
        <v>1636896.7337183827</v>
      </c>
      <c r="J62" s="7">
        <v>1615174.0357166566</v>
      </c>
      <c r="K62" s="7">
        <v>1415670.0524463917</v>
      </c>
      <c r="L62" s="7">
        <v>1524455.453760871</v>
      </c>
      <c r="M62" s="7">
        <v>1888584.8104627233</v>
      </c>
      <c r="N62" s="7">
        <v>1794192.6906990639</v>
      </c>
      <c r="O62" s="7">
        <v>1846555.2678749252</v>
      </c>
      <c r="P62" s="7"/>
      <c r="Q62" s="7"/>
      <c r="R62" s="7"/>
      <c r="S62" s="7"/>
      <c r="T62" s="7"/>
    </row>
    <row r="63" spans="1:20" x14ac:dyDescent="0.25">
      <c r="A63" s="5" t="s">
        <v>61</v>
      </c>
      <c r="B63" s="7">
        <v>1548828.0886941513</v>
      </c>
      <c r="C63" s="7">
        <v>1556718.3164044346</v>
      </c>
      <c r="D63" s="7">
        <v>1596795.425877979</v>
      </c>
      <c r="E63" s="7">
        <v>1562548.1311823672</v>
      </c>
      <c r="F63" s="7">
        <v>1680895.2731859523</v>
      </c>
      <c r="G63" s="7">
        <v>1729693.3877713601</v>
      </c>
      <c r="H63" s="7">
        <v>1742495.6184027086</v>
      </c>
      <c r="I63" s="7">
        <v>1619846.9428400716</v>
      </c>
      <c r="J63" s="7">
        <v>1636896.7337183827</v>
      </c>
      <c r="K63" s="7">
        <v>1615174.0357166566</v>
      </c>
      <c r="L63" s="7">
        <v>1415670.0524463917</v>
      </c>
      <c r="M63" s="7">
        <v>1524455.453760871</v>
      </c>
      <c r="N63" s="7">
        <v>1888584.8104627233</v>
      </c>
      <c r="O63" s="7">
        <v>1794192.6906990639</v>
      </c>
      <c r="P63" s="7"/>
      <c r="Q63" s="7"/>
      <c r="R63" s="7"/>
      <c r="S63" s="7"/>
      <c r="T63" s="7"/>
    </row>
    <row r="64" spans="1:20" x14ac:dyDescent="0.25">
      <c r="A64" s="2" t="s">
        <v>62</v>
      </c>
      <c r="B64" s="7">
        <v>1467723.0299409148</v>
      </c>
      <c r="C64" s="7">
        <v>1548828.0886941513</v>
      </c>
      <c r="D64" s="7">
        <v>1556718.3164044346</v>
      </c>
      <c r="E64" s="7">
        <v>1596795.425877979</v>
      </c>
      <c r="F64" s="7">
        <v>1562548.1311823672</v>
      </c>
      <c r="G64" s="7">
        <v>1680895.2731859523</v>
      </c>
      <c r="H64" s="7">
        <v>1729693.3877713601</v>
      </c>
      <c r="I64" s="7">
        <v>1742495.6184027086</v>
      </c>
      <c r="J64" s="7">
        <v>1619846.9428400716</v>
      </c>
      <c r="K64" s="7">
        <v>1636896.7337183827</v>
      </c>
      <c r="L64" s="7">
        <v>1615174.0357166566</v>
      </c>
      <c r="M64" s="7">
        <v>1415670.0524463917</v>
      </c>
      <c r="N64" s="7">
        <v>1524455.453760871</v>
      </c>
      <c r="O64" s="7">
        <v>1888584.8104627233</v>
      </c>
      <c r="P64" s="7"/>
      <c r="Q64" s="7"/>
      <c r="R64" s="7"/>
      <c r="S64" s="7"/>
      <c r="T64" s="7"/>
    </row>
    <row r="65" spans="1:20" x14ac:dyDescent="0.25">
      <c r="A65" s="2" t="s">
        <v>63</v>
      </c>
      <c r="B65" s="7">
        <v>1375664.6086436964</v>
      </c>
      <c r="C65" s="7">
        <v>1467723.0299409148</v>
      </c>
      <c r="D65" s="7">
        <v>1548828.0886941513</v>
      </c>
      <c r="E65" s="7">
        <v>1556718.3164044346</v>
      </c>
      <c r="F65" s="7">
        <v>1596795.425877979</v>
      </c>
      <c r="G65" s="7">
        <v>1562548.1311823672</v>
      </c>
      <c r="H65" s="7">
        <v>1680895.2731859523</v>
      </c>
      <c r="I65" s="7">
        <v>1729693.3877713601</v>
      </c>
      <c r="J65" s="7">
        <v>1742495.6184027086</v>
      </c>
      <c r="K65" s="7">
        <v>1619846.9428400716</v>
      </c>
      <c r="L65" s="7">
        <v>1636896.7337183827</v>
      </c>
      <c r="M65" s="7">
        <v>1615174.0357166566</v>
      </c>
      <c r="N65" s="7">
        <v>1415670.0524463917</v>
      </c>
      <c r="O65" s="7">
        <v>1524455.453760871</v>
      </c>
      <c r="P65" s="7"/>
      <c r="Q65" s="7"/>
      <c r="R65" s="7"/>
      <c r="S65" s="7"/>
      <c r="T65" s="7"/>
    </row>
    <row r="66" spans="1:20" x14ac:dyDescent="0.25">
      <c r="A66" s="2" t="s">
        <v>64</v>
      </c>
      <c r="B66" s="7">
        <v>1654808.2055367455</v>
      </c>
      <c r="C66" s="7">
        <v>1375664.6086436964</v>
      </c>
      <c r="D66" s="7">
        <v>1467723.0299409148</v>
      </c>
      <c r="E66" s="7">
        <v>1548828.0886941513</v>
      </c>
      <c r="F66" s="7">
        <v>1556718.3164044346</v>
      </c>
      <c r="G66" s="7">
        <v>1596795.425877979</v>
      </c>
      <c r="H66" s="7">
        <v>1562548.1311823672</v>
      </c>
      <c r="I66" s="7">
        <v>1680895.2731859523</v>
      </c>
      <c r="J66" s="7">
        <v>1729693.3877713601</v>
      </c>
      <c r="K66" s="7">
        <v>1742495.6184027086</v>
      </c>
      <c r="L66" s="7">
        <v>1619846.9428400716</v>
      </c>
      <c r="M66" s="7">
        <v>1636896.7337183827</v>
      </c>
      <c r="N66" s="7">
        <v>1615174.0357166566</v>
      </c>
      <c r="O66" s="7">
        <v>1415670.0524463917</v>
      </c>
      <c r="P66" s="7"/>
      <c r="Q66" s="7"/>
      <c r="R66" s="7"/>
      <c r="S66" s="7"/>
      <c r="T66" s="7"/>
    </row>
    <row r="67" spans="1:20" x14ac:dyDescent="0.25">
      <c r="A67" s="2" t="s">
        <v>65</v>
      </c>
      <c r="B67" s="7">
        <v>1575672.110469362</v>
      </c>
      <c r="C67" s="7">
        <v>1654808.2055367455</v>
      </c>
      <c r="D67" s="7">
        <v>1375664.6086436964</v>
      </c>
      <c r="E67" s="7">
        <v>1467723.0299409148</v>
      </c>
      <c r="F67" s="7">
        <v>1548828.0886941513</v>
      </c>
      <c r="G67" s="7">
        <v>1556718.3164044346</v>
      </c>
      <c r="H67" s="7">
        <v>1596795.425877979</v>
      </c>
      <c r="I67" s="7">
        <v>1562548.1311823672</v>
      </c>
      <c r="J67" s="7">
        <v>1680895.2731859523</v>
      </c>
      <c r="K67" s="7">
        <v>1729693.3877713601</v>
      </c>
      <c r="L67" s="7">
        <v>1742495.6184027086</v>
      </c>
      <c r="M67" s="7">
        <v>1619846.9428400716</v>
      </c>
      <c r="N67" s="7">
        <v>1636896.7337183827</v>
      </c>
      <c r="O67" s="7">
        <v>1615174.0357166566</v>
      </c>
      <c r="P67" s="7"/>
      <c r="Q67" s="7"/>
      <c r="R67" s="7"/>
      <c r="S67" s="7"/>
      <c r="T67" s="7"/>
    </row>
    <row r="68" spans="1:20" x14ac:dyDescent="0.25">
      <c r="A68" s="2" t="s">
        <v>66</v>
      </c>
      <c r="B68" s="7">
        <v>1697765.4849631547</v>
      </c>
      <c r="C68" s="7">
        <v>1575672.110469362</v>
      </c>
      <c r="D68" s="7">
        <v>1654808.2055367455</v>
      </c>
      <c r="E68" s="7">
        <v>1375664.6086436964</v>
      </c>
      <c r="F68" s="7">
        <v>1467723.0299409148</v>
      </c>
      <c r="G68" s="7">
        <v>1548828.0886941513</v>
      </c>
      <c r="H68" s="7">
        <v>1556718.3164044346</v>
      </c>
      <c r="I68" s="7">
        <v>1596795.425877979</v>
      </c>
      <c r="J68" s="7">
        <v>1562548.1311823672</v>
      </c>
      <c r="K68" s="7">
        <v>1680895.2731859523</v>
      </c>
      <c r="L68" s="7">
        <v>1729693.3877713601</v>
      </c>
      <c r="M68" s="7">
        <v>1742495.6184027086</v>
      </c>
      <c r="N68" s="7">
        <v>1619846.9428400716</v>
      </c>
      <c r="O68" s="7">
        <v>1636896.7337183827</v>
      </c>
      <c r="P68" s="7"/>
      <c r="Q68" s="7"/>
      <c r="R68" s="7"/>
      <c r="S68" s="7"/>
      <c r="T68" s="7"/>
    </row>
    <row r="69" spans="1:20" x14ac:dyDescent="0.25">
      <c r="A69" s="4" t="s">
        <v>67</v>
      </c>
      <c r="B69" s="7">
        <v>1704662.9821416715</v>
      </c>
      <c r="C69" s="7">
        <v>1697765.4849631547</v>
      </c>
      <c r="D69" s="7">
        <v>1575672.110469362</v>
      </c>
      <c r="E69" s="7">
        <v>1654808.2055367455</v>
      </c>
      <c r="F69" s="7">
        <v>1375664.6086436964</v>
      </c>
      <c r="G69" s="7">
        <v>1467723.0299409148</v>
      </c>
      <c r="H69" s="7">
        <v>1548828.0886941513</v>
      </c>
      <c r="I69" s="7">
        <v>1556718.3164044346</v>
      </c>
      <c r="J69" s="7">
        <v>1596795.425877979</v>
      </c>
      <c r="K69" s="7">
        <v>1562548.1311823672</v>
      </c>
      <c r="L69" s="7">
        <v>1680895.2731859523</v>
      </c>
      <c r="M69" s="7">
        <v>1729693.3877713601</v>
      </c>
      <c r="N69" s="7">
        <v>1742495.6184027086</v>
      </c>
      <c r="O69" s="7">
        <v>1619846.9428400716</v>
      </c>
      <c r="P69" s="7"/>
      <c r="Q69" s="7"/>
      <c r="R69" s="7"/>
      <c r="S69" s="7"/>
      <c r="T69" s="7"/>
    </row>
    <row r="70" spans="1:20" x14ac:dyDescent="0.25">
      <c r="A70" s="6" t="s">
        <v>68</v>
      </c>
      <c r="B70" s="7">
        <v>1637579.8977627298</v>
      </c>
      <c r="C70" s="7">
        <v>1704662.9821416715</v>
      </c>
      <c r="D70" s="7">
        <v>1697765.4849631547</v>
      </c>
      <c r="E70" s="7">
        <v>1575672.110469362</v>
      </c>
      <c r="F70" s="7">
        <v>1654808.2055367455</v>
      </c>
      <c r="G70" s="7">
        <v>1375664.6086436964</v>
      </c>
      <c r="H70" s="7">
        <v>1467723.0299409148</v>
      </c>
      <c r="I70" s="7">
        <v>1548828.0886941513</v>
      </c>
      <c r="J70" s="7">
        <v>1556718.3164044346</v>
      </c>
      <c r="K70" s="7">
        <v>1596795.425877979</v>
      </c>
      <c r="L70" s="7">
        <v>1562548.1311823672</v>
      </c>
      <c r="M70" s="7">
        <v>1680895.2731859523</v>
      </c>
      <c r="N70" s="7">
        <v>1729693.3877713601</v>
      </c>
      <c r="O70" s="7">
        <v>1742495.6184027086</v>
      </c>
      <c r="P70" s="7"/>
      <c r="Q70" s="7"/>
      <c r="R70" s="7"/>
      <c r="S70" s="7"/>
      <c r="T70" s="7"/>
    </row>
    <row r="71" spans="1:20" x14ac:dyDescent="0.25">
      <c r="A71" s="3" t="s">
        <v>69</v>
      </c>
      <c r="B71" s="7">
        <v>1685998.9709885148</v>
      </c>
      <c r="C71" s="7">
        <v>1637579.8977627298</v>
      </c>
      <c r="D71" s="7">
        <v>1704662.9821416715</v>
      </c>
      <c r="E71" s="7">
        <v>1697765.4849631547</v>
      </c>
      <c r="F71" s="7">
        <v>1575672.110469362</v>
      </c>
      <c r="G71" s="7">
        <v>1654808.2055367455</v>
      </c>
      <c r="H71" s="7">
        <v>1375664.6086436964</v>
      </c>
      <c r="I71" s="7">
        <v>1467723.0299409148</v>
      </c>
      <c r="J71" s="7">
        <v>1548828.0886941513</v>
      </c>
      <c r="K71" s="7">
        <v>1556718.3164044346</v>
      </c>
      <c r="L71" s="7">
        <v>1596795.425877979</v>
      </c>
      <c r="M71" s="7">
        <v>1562548.1311823672</v>
      </c>
      <c r="N71" s="7">
        <v>1680895.2731859523</v>
      </c>
      <c r="O71" s="7">
        <v>1729693.3877713601</v>
      </c>
      <c r="P71" s="7"/>
      <c r="Q71" s="7"/>
      <c r="R71" s="7"/>
      <c r="S71" s="7"/>
      <c r="T71" s="7"/>
    </row>
    <row r="72" spans="1:20" x14ac:dyDescent="0.25">
      <c r="A72" s="3" t="s">
        <v>70</v>
      </c>
      <c r="B72" s="7">
        <v>1633977.9924317864</v>
      </c>
      <c r="C72" s="7">
        <v>1685998.9709885148</v>
      </c>
      <c r="D72" s="7">
        <v>1637579.8977627298</v>
      </c>
      <c r="E72" s="7">
        <v>1704662.9821416715</v>
      </c>
      <c r="F72" s="7">
        <v>1697765.4849631547</v>
      </c>
      <c r="G72" s="7">
        <v>1575672.110469362</v>
      </c>
      <c r="H72" s="7">
        <v>1654808.2055367455</v>
      </c>
      <c r="I72" s="7">
        <v>1375664.6086436964</v>
      </c>
      <c r="J72" s="7">
        <v>1467723.0299409148</v>
      </c>
      <c r="K72" s="7">
        <v>1548828.0886941513</v>
      </c>
      <c r="L72" s="7">
        <v>1556718.3164044346</v>
      </c>
      <c r="M72" s="7">
        <v>1596795.425877979</v>
      </c>
      <c r="N72" s="7">
        <v>1562548.1311823672</v>
      </c>
      <c r="O72" s="7">
        <v>1680895.2731859523</v>
      </c>
      <c r="P72" s="7"/>
      <c r="Q72" s="7"/>
      <c r="R72" s="7"/>
      <c r="S72" s="7"/>
      <c r="T72" s="7"/>
    </row>
    <row r="73" spans="1:20" x14ac:dyDescent="0.25">
      <c r="A73" s="5" t="s">
        <v>71</v>
      </c>
      <c r="B73" s="7">
        <v>1591616.7762065988</v>
      </c>
      <c r="C73" s="7">
        <v>1633977.9924317864</v>
      </c>
      <c r="D73" s="7">
        <v>1685998.9709885148</v>
      </c>
      <c r="E73" s="7">
        <v>1637579.8977627298</v>
      </c>
      <c r="F73" s="7">
        <v>1704662.9821416715</v>
      </c>
      <c r="G73" s="7">
        <v>1697765.4849631547</v>
      </c>
      <c r="H73" s="7">
        <v>1575672.110469362</v>
      </c>
      <c r="I73" s="7">
        <v>1654808.2055367455</v>
      </c>
      <c r="J73" s="7">
        <v>1375664.6086436964</v>
      </c>
      <c r="K73" s="7">
        <v>1467723.0299409148</v>
      </c>
      <c r="L73" s="7">
        <v>1548828.0886941513</v>
      </c>
      <c r="M73" s="7">
        <v>1556718.3164044346</v>
      </c>
      <c r="N73" s="7">
        <v>1596795.425877979</v>
      </c>
      <c r="O73" s="7">
        <v>1562548.1311823672</v>
      </c>
      <c r="P73" s="7"/>
      <c r="Q73" s="7"/>
      <c r="R73" s="7"/>
      <c r="S73" s="7"/>
      <c r="T73" s="7"/>
    </row>
    <row r="74" spans="1:20" x14ac:dyDescent="0.25">
      <c r="A74" s="5" t="s">
        <v>72</v>
      </c>
      <c r="B74" s="7">
        <v>1613879.3732988115</v>
      </c>
      <c r="C74" s="7">
        <v>1591616.7762065988</v>
      </c>
      <c r="D74" s="7">
        <v>1633977.9924317864</v>
      </c>
      <c r="E74" s="7">
        <v>1685998.9709885148</v>
      </c>
      <c r="F74" s="7">
        <v>1637579.8977627298</v>
      </c>
      <c r="G74" s="7">
        <v>1704662.9821416715</v>
      </c>
      <c r="H74" s="7">
        <v>1697765.4849631547</v>
      </c>
      <c r="I74" s="7">
        <v>1575672.110469362</v>
      </c>
      <c r="J74" s="7">
        <v>1654808.2055367455</v>
      </c>
      <c r="K74" s="7">
        <v>1375664.6086436964</v>
      </c>
      <c r="L74" s="7">
        <v>1467723.0299409148</v>
      </c>
      <c r="M74" s="7">
        <v>1548828.0886941513</v>
      </c>
      <c r="N74" s="7">
        <v>1556718.3164044346</v>
      </c>
      <c r="O74" s="7">
        <v>1596795.425877979</v>
      </c>
      <c r="P74" s="7"/>
      <c r="Q74" s="7"/>
      <c r="R74" s="7"/>
      <c r="S74" s="7"/>
      <c r="T74" s="7"/>
    </row>
    <row r="75" spans="1:20" x14ac:dyDescent="0.25">
      <c r="A75" s="5" t="s">
        <v>73</v>
      </c>
      <c r="B75" s="7">
        <v>1557860.9174799176</v>
      </c>
      <c r="C75" s="7">
        <v>1613879.3732988115</v>
      </c>
      <c r="D75" s="7">
        <v>1591616.7762065988</v>
      </c>
      <c r="E75" s="7">
        <v>1633977.9924317864</v>
      </c>
      <c r="F75" s="7">
        <v>1685998.9709885148</v>
      </c>
      <c r="G75" s="7">
        <v>1637579.8977627298</v>
      </c>
      <c r="H75" s="7">
        <v>1704662.9821416715</v>
      </c>
      <c r="I75" s="7">
        <v>1697765.4849631547</v>
      </c>
      <c r="J75" s="7">
        <v>1575672.110469362</v>
      </c>
      <c r="K75" s="7">
        <v>1654808.2055367455</v>
      </c>
      <c r="L75" s="7">
        <v>1375664.6086436964</v>
      </c>
      <c r="M75" s="7">
        <v>1467723.0299409148</v>
      </c>
      <c r="N75" s="7">
        <v>1548828.0886941513</v>
      </c>
      <c r="O75" s="7">
        <v>1556718.3164044346</v>
      </c>
      <c r="P75" s="7"/>
      <c r="Q75" s="7"/>
      <c r="R75" s="7"/>
      <c r="S75" s="7"/>
      <c r="T75" s="7"/>
    </row>
    <row r="76" spans="1:20" x14ac:dyDescent="0.25">
      <c r="A76" s="2" t="s">
        <v>74</v>
      </c>
      <c r="B76" s="7">
        <v>1542110.1706167429</v>
      </c>
      <c r="C76" s="7">
        <v>1557860.9174799176</v>
      </c>
      <c r="D76" s="7">
        <v>1613879.3732988115</v>
      </c>
      <c r="E76" s="7">
        <v>1591616.7762065988</v>
      </c>
      <c r="F76" s="7">
        <v>1633977.9924317864</v>
      </c>
      <c r="G76" s="7">
        <v>1685998.9709885148</v>
      </c>
      <c r="H76" s="7">
        <v>1637579.8977627298</v>
      </c>
      <c r="I76" s="7">
        <v>1704662.9821416715</v>
      </c>
      <c r="J76" s="7">
        <v>1697765.4849631547</v>
      </c>
      <c r="K76" s="7">
        <v>1575672.110469362</v>
      </c>
      <c r="L76" s="7">
        <v>1654808.2055367455</v>
      </c>
      <c r="M76" s="7">
        <v>1375664.6086436964</v>
      </c>
      <c r="N76" s="7">
        <v>1467723.0299409148</v>
      </c>
      <c r="O76" s="7">
        <v>1548828.0886941513</v>
      </c>
      <c r="P76" s="7"/>
      <c r="Q76" s="7"/>
      <c r="R76" s="7"/>
      <c r="S76" s="7"/>
      <c r="T76" s="7"/>
    </row>
    <row r="77" spans="1:20" x14ac:dyDescent="0.25">
      <c r="A77" s="2" t="s">
        <v>75</v>
      </c>
      <c r="B77" s="7">
        <v>1441947.7527716921</v>
      </c>
      <c r="C77" s="7">
        <v>1542110.1706167429</v>
      </c>
      <c r="D77" s="7">
        <v>1557860.9174799176</v>
      </c>
      <c r="E77" s="7">
        <v>1613879.3732988115</v>
      </c>
      <c r="F77" s="7">
        <v>1591616.7762065988</v>
      </c>
      <c r="G77" s="7">
        <v>1633977.9924317864</v>
      </c>
      <c r="H77" s="7">
        <v>1685998.9709885148</v>
      </c>
      <c r="I77" s="7">
        <v>1637579.8977627298</v>
      </c>
      <c r="J77" s="7">
        <v>1704662.9821416715</v>
      </c>
      <c r="K77" s="7">
        <v>1697765.4849631547</v>
      </c>
      <c r="L77" s="7">
        <v>1575672.110469362</v>
      </c>
      <c r="M77" s="7">
        <v>1654808.2055367455</v>
      </c>
      <c r="N77" s="7">
        <v>1375664.6086436964</v>
      </c>
      <c r="O77" s="7">
        <v>1467723.0299409148</v>
      </c>
      <c r="P77" s="7"/>
      <c r="Q77" s="7"/>
      <c r="R77" s="7"/>
      <c r="S77" s="7"/>
      <c r="T77" s="7"/>
    </row>
    <row r="78" spans="1:20" x14ac:dyDescent="0.25">
      <c r="A78" s="2" t="s">
        <v>76</v>
      </c>
      <c r="B78" s="7">
        <v>1690088.9928965012</v>
      </c>
      <c r="C78" s="7">
        <v>1441947.7527716921</v>
      </c>
      <c r="D78" s="7">
        <v>1542110.1706167429</v>
      </c>
      <c r="E78" s="7">
        <v>1557860.9174799176</v>
      </c>
      <c r="F78" s="7">
        <v>1613879.3732988115</v>
      </c>
      <c r="G78" s="7">
        <v>1591616.7762065988</v>
      </c>
      <c r="H78" s="7">
        <v>1633977.9924317864</v>
      </c>
      <c r="I78" s="7">
        <v>1685998.9709885148</v>
      </c>
      <c r="J78" s="7">
        <v>1637579.8977627298</v>
      </c>
      <c r="K78" s="7">
        <v>1704662.9821416715</v>
      </c>
      <c r="L78" s="7">
        <v>1697765.4849631547</v>
      </c>
      <c r="M78" s="7">
        <v>1575672.110469362</v>
      </c>
      <c r="N78" s="7">
        <v>1654808.2055367455</v>
      </c>
      <c r="O78" s="7">
        <v>1375664.6086436964</v>
      </c>
      <c r="P78" s="7"/>
      <c r="Q78" s="7"/>
      <c r="R78" s="7"/>
      <c r="S78" s="7"/>
      <c r="T78" s="7"/>
    </row>
    <row r="79" spans="1:20" x14ac:dyDescent="0.25">
      <c r="A79" s="2" t="s">
        <v>77</v>
      </c>
      <c r="B79" s="7">
        <v>1475814.9107083583</v>
      </c>
      <c r="C79" s="7">
        <v>1690088.9928965012</v>
      </c>
      <c r="D79" s="7">
        <v>1441947.7527716921</v>
      </c>
      <c r="E79" s="7">
        <v>1542110.1706167429</v>
      </c>
      <c r="F79" s="7">
        <v>1557860.9174799176</v>
      </c>
      <c r="G79" s="7">
        <v>1613879.3732988115</v>
      </c>
      <c r="H79" s="7">
        <v>1591616.7762065988</v>
      </c>
      <c r="I79" s="7">
        <v>1633977.9924317864</v>
      </c>
      <c r="J79" s="7">
        <v>1685998.9709885148</v>
      </c>
      <c r="K79" s="7">
        <v>1637579.8977627298</v>
      </c>
      <c r="L79" s="7">
        <v>1704662.9821416715</v>
      </c>
      <c r="M79" s="7">
        <v>1697765.4849631547</v>
      </c>
      <c r="N79" s="7">
        <v>1575672.110469362</v>
      </c>
      <c r="O79" s="7">
        <v>1654808.2055367455</v>
      </c>
      <c r="P79" s="7"/>
      <c r="Q79" s="7"/>
      <c r="R79" s="7"/>
      <c r="S79" s="7"/>
      <c r="T79" s="7"/>
    </row>
    <row r="80" spans="1:20" x14ac:dyDescent="0.25">
      <c r="A80" s="2" t="s">
        <v>78</v>
      </c>
      <c r="B80" s="7">
        <v>1792263.3605523468</v>
      </c>
      <c r="C80" s="7">
        <v>1475814.9107083583</v>
      </c>
      <c r="D80" s="7">
        <v>1690088.9928965012</v>
      </c>
      <c r="E80" s="7">
        <v>1441947.7527716921</v>
      </c>
      <c r="F80" s="7">
        <v>1542110.1706167429</v>
      </c>
      <c r="G80" s="7">
        <v>1557860.9174799176</v>
      </c>
      <c r="H80" s="7">
        <v>1613879.3732988115</v>
      </c>
      <c r="I80" s="7">
        <v>1591616.7762065988</v>
      </c>
      <c r="J80" s="7">
        <v>1633977.9924317864</v>
      </c>
      <c r="K80" s="7">
        <v>1685998.9709885148</v>
      </c>
      <c r="L80" s="7">
        <v>1637579.8977627298</v>
      </c>
      <c r="M80" s="7">
        <v>1704662.9821416715</v>
      </c>
      <c r="N80" s="7">
        <v>1697765.4849631547</v>
      </c>
      <c r="O80" s="7">
        <v>1575672.110469362</v>
      </c>
      <c r="P80" s="7"/>
      <c r="Q80" s="7"/>
      <c r="R80" s="7"/>
      <c r="S80" s="7"/>
      <c r="T80" s="7"/>
    </row>
    <row r="81" spans="1:20" x14ac:dyDescent="0.25">
      <c r="A81" s="4" t="s">
        <v>79</v>
      </c>
      <c r="B81" s="7">
        <v>1693055.1350992497</v>
      </c>
      <c r="C81" s="7">
        <v>1792263.3605523468</v>
      </c>
      <c r="D81" s="7">
        <v>1475814.9107083583</v>
      </c>
      <c r="E81" s="7">
        <v>1690088.9928965012</v>
      </c>
      <c r="F81" s="7">
        <v>1441947.7527716921</v>
      </c>
      <c r="G81" s="7">
        <v>1542110.1706167429</v>
      </c>
      <c r="H81" s="7">
        <v>1557860.9174799176</v>
      </c>
      <c r="I81" s="7">
        <v>1613879.3732988115</v>
      </c>
      <c r="J81" s="7">
        <v>1591616.7762065988</v>
      </c>
      <c r="K81" s="7">
        <v>1633977.9924317864</v>
      </c>
      <c r="L81" s="7">
        <v>1685998.9709885148</v>
      </c>
      <c r="M81" s="7">
        <v>1637579.8977627298</v>
      </c>
      <c r="N81" s="7">
        <v>1704662.9821416715</v>
      </c>
      <c r="O81" s="7">
        <v>1697765.4849631547</v>
      </c>
      <c r="P81" s="7"/>
      <c r="Q81" s="7"/>
      <c r="R81" s="7"/>
      <c r="S81" s="7"/>
      <c r="T81" s="7"/>
    </row>
    <row r="82" spans="1:20" x14ac:dyDescent="0.25">
      <c r="A82" s="6" t="s">
        <v>80</v>
      </c>
      <c r="B82" s="7">
        <v>1700607.1167762065</v>
      </c>
      <c r="C82" s="7">
        <v>1693055.1350992497</v>
      </c>
      <c r="D82" s="7">
        <v>1792263.3605523468</v>
      </c>
      <c r="E82" s="7">
        <v>1475814.9107083583</v>
      </c>
      <c r="F82" s="7">
        <v>1690088.9928965012</v>
      </c>
      <c r="G82" s="7">
        <v>1441947.7527716921</v>
      </c>
      <c r="H82" s="7">
        <v>1542110.1706167429</v>
      </c>
      <c r="I82" s="7">
        <v>1557860.9174799176</v>
      </c>
      <c r="J82" s="7">
        <v>1613879.3732988115</v>
      </c>
      <c r="K82" s="7">
        <v>1591616.7762065988</v>
      </c>
      <c r="L82" s="7">
        <v>1633977.9924317864</v>
      </c>
      <c r="M82" s="7">
        <v>1685998.9709885148</v>
      </c>
      <c r="N82" s="7">
        <v>1637579.8977627298</v>
      </c>
      <c r="O82" s="7">
        <v>1704662.9821416715</v>
      </c>
      <c r="P82" s="7"/>
      <c r="Q82" s="7"/>
      <c r="R82" s="7"/>
      <c r="S82" s="7"/>
      <c r="T82" s="7"/>
    </row>
    <row r="83" spans="1:20" x14ac:dyDescent="0.25">
      <c r="A83" s="3" t="s">
        <v>81</v>
      </c>
      <c r="B83" s="7">
        <v>1720283.7084246166</v>
      </c>
      <c r="C83" s="7">
        <v>1700607.1167762065</v>
      </c>
      <c r="D83" s="7">
        <v>1693055.1350992497</v>
      </c>
      <c r="E83" s="7">
        <v>1792263.3605523468</v>
      </c>
      <c r="F83" s="7">
        <v>1475814.9107083583</v>
      </c>
      <c r="G83" s="7">
        <v>1690088.9928965012</v>
      </c>
      <c r="H83" s="7">
        <v>1441947.7527716921</v>
      </c>
      <c r="I83" s="7">
        <v>1542110.1706167429</v>
      </c>
      <c r="J83" s="7">
        <v>1557860.9174799176</v>
      </c>
      <c r="K83" s="7">
        <v>1613879.3732988115</v>
      </c>
      <c r="L83" s="7">
        <v>1591616.7762065988</v>
      </c>
      <c r="M83" s="7">
        <v>1633977.9924317864</v>
      </c>
      <c r="N83" s="7">
        <v>1685998.9709885148</v>
      </c>
      <c r="O83" s="7">
        <v>1637579.8977627298</v>
      </c>
      <c r="P83" s="7"/>
      <c r="Q83" s="7"/>
      <c r="R83" s="7"/>
      <c r="S83" s="7"/>
      <c r="T83" s="7"/>
    </row>
    <row r="84" spans="1:20" x14ac:dyDescent="0.25">
      <c r="A84" s="3" t="s">
        <v>82</v>
      </c>
      <c r="B84" s="7">
        <v>1555636.3274248156</v>
      </c>
      <c r="C84" s="7">
        <v>1720283.7084246166</v>
      </c>
      <c r="D84" s="7">
        <v>1700607.1167762065</v>
      </c>
      <c r="E84" s="7">
        <v>1693055.1350992497</v>
      </c>
      <c r="F84" s="7">
        <v>1792263.3605523468</v>
      </c>
      <c r="G84" s="7">
        <v>1475814.9107083583</v>
      </c>
      <c r="H84" s="7">
        <v>1690088.9928965012</v>
      </c>
      <c r="I84" s="7">
        <v>1441947.7527716921</v>
      </c>
      <c r="J84" s="7">
        <v>1542110.1706167429</v>
      </c>
      <c r="K84" s="7">
        <v>1557860.9174799176</v>
      </c>
      <c r="L84" s="7">
        <v>1613879.3732988115</v>
      </c>
      <c r="M84" s="7">
        <v>1591616.7762065988</v>
      </c>
      <c r="N84" s="7">
        <v>1633977.9924317864</v>
      </c>
      <c r="O84" s="7">
        <v>1685998.9709885148</v>
      </c>
      <c r="P84" s="7"/>
      <c r="Q84" s="7"/>
      <c r="R84" s="7"/>
      <c r="S84" s="7"/>
      <c r="T84" s="7"/>
    </row>
    <row r="85" spans="1:20" x14ac:dyDescent="0.25">
      <c r="A85" s="5" t="s">
        <v>83</v>
      </c>
      <c r="B85" s="7">
        <v>1638029.4430060412</v>
      </c>
      <c r="C85" s="7">
        <v>1555636.3274248156</v>
      </c>
      <c r="D85" s="7">
        <v>1720283.7084246166</v>
      </c>
      <c r="E85" s="7">
        <v>1700607.1167762065</v>
      </c>
      <c r="F85" s="7">
        <v>1693055.1350992497</v>
      </c>
      <c r="G85" s="7">
        <v>1792263.3605523468</v>
      </c>
      <c r="H85" s="7">
        <v>1475814.9107083583</v>
      </c>
      <c r="I85" s="7">
        <v>1690088.9928965012</v>
      </c>
      <c r="J85" s="7">
        <v>1441947.7527716921</v>
      </c>
      <c r="K85" s="7">
        <v>1542110.1706167429</v>
      </c>
      <c r="L85" s="7">
        <v>1557860.9174799176</v>
      </c>
      <c r="M85" s="7">
        <v>1613879.3732988115</v>
      </c>
      <c r="N85" s="7">
        <v>1591616.7762065988</v>
      </c>
      <c r="O85" s="7">
        <v>1633977.9924317864</v>
      </c>
      <c r="P85" s="7"/>
      <c r="Q85" s="7"/>
      <c r="R85" s="7"/>
      <c r="S85" s="7"/>
      <c r="T85" s="7"/>
    </row>
    <row r="86" spans="1:20" x14ac:dyDescent="0.25">
      <c r="A86" s="5" t="s">
        <v>84</v>
      </c>
      <c r="B86" s="7">
        <v>1606678.8820288123</v>
      </c>
      <c r="C86" s="7">
        <v>1638029.4430060412</v>
      </c>
      <c r="D86" s="7">
        <v>1555636.3274248156</v>
      </c>
      <c r="E86" s="7">
        <v>1720283.7084246166</v>
      </c>
      <c r="F86" s="7">
        <v>1700607.1167762065</v>
      </c>
      <c r="G86" s="7">
        <v>1693055.1350992497</v>
      </c>
      <c r="H86" s="7">
        <v>1792263.3605523468</v>
      </c>
      <c r="I86" s="7">
        <v>1475814.9107083583</v>
      </c>
      <c r="J86" s="7">
        <v>1690088.9928965012</v>
      </c>
      <c r="K86" s="7">
        <v>1441947.7527716921</v>
      </c>
      <c r="L86" s="7">
        <v>1542110.1706167429</v>
      </c>
      <c r="M86" s="7">
        <v>1557860.9174799176</v>
      </c>
      <c r="N86" s="7">
        <v>1613879.3732988115</v>
      </c>
      <c r="O86" s="7">
        <v>1591616.7762065988</v>
      </c>
      <c r="P86" s="7"/>
      <c r="Q86" s="7"/>
      <c r="R86" s="7"/>
      <c r="S86" s="7"/>
      <c r="T86" s="7"/>
    </row>
    <row r="87" spans="1:20" x14ac:dyDescent="0.25">
      <c r="A87" s="5" t="s">
        <v>85</v>
      </c>
      <c r="B87" s="7">
        <v>1491364.0045143729</v>
      </c>
      <c r="C87" s="7">
        <v>1606678.8820288123</v>
      </c>
      <c r="D87" s="7">
        <v>1638029.4430060412</v>
      </c>
      <c r="E87" s="7">
        <v>1555636.3274248156</v>
      </c>
      <c r="F87" s="7">
        <v>1720283.7084246166</v>
      </c>
      <c r="G87" s="7">
        <v>1700607.1167762065</v>
      </c>
      <c r="H87" s="7">
        <v>1693055.1350992497</v>
      </c>
      <c r="I87" s="7">
        <v>1792263.3605523468</v>
      </c>
      <c r="J87" s="7">
        <v>1475814.9107083583</v>
      </c>
      <c r="K87" s="7">
        <v>1690088.9928965012</v>
      </c>
      <c r="L87" s="7">
        <v>1441947.7527716921</v>
      </c>
      <c r="M87" s="7">
        <v>1542110.1706167429</v>
      </c>
      <c r="N87" s="7">
        <v>1557860.9174799176</v>
      </c>
      <c r="O87" s="7">
        <v>1613879.3732988115</v>
      </c>
      <c r="P87" s="7"/>
      <c r="Q87" s="7"/>
      <c r="R87" s="7"/>
      <c r="S87" s="7"/>
      <c r="T87" s="7"/>
    </row>
    <row r="88" spans="1:20" x14ac:dyDescent="0.25">
      <c r="A88" s="2" t="s">
        <v>86</v>
      </c>
      <c r="B88" s="7">
        <v>1587683.2304321846</v>
      </c>
      <c r="C88" s="7">
        <v>1491364.0045143729</v>
      </c>
      <c r="D88" s="7">
        <v>1606678.8820288123</v>
      </c>
      <c r="E88" s="7">
        <v>1638029.4430060412</v>
      </c>
      <c r="F88" s="7">
        <v>1555636.3274248156</v>
      </c>
      <c r="G88" s="7">
        <v>1720283.7084246166</v>
      </c>
      <c r="H88" s="7">
        <v>1700607.1167762065</v>
      </c>
      <c r="I88" s="7">
        <v>1693055.1350992497</v>
      </c>
      <c r="J88" s="7">
        <v>1792263.3605523468</v>
      </c>
      <c r="K88" s="7">
        <v>1475814.9107083583</v>
      </c>
      <c r="L88" s="7">
        <v>1690088.9928965012</v>
      </c>
      <c r="M88" s="7">
        <v>1441947.7527716921</v>
      </c>
      <c r="N88" s="7">
        <v>1542110.1706167429</v>
      </c>
      <c r="O88" s="7">
        <v>1557860.9174799176</v>
      </c>
      <c r="P88" s="7"/>
      <c r="Q88" s="7"/>
      <c r="R88" s="7"/>
      <c r="S88" s="7"/>
      <c r="T88" s="7"/>
    </row>
    <row r="89" spans="1:20" x14ac:dyDescent="0.25">
      <c r="A89" s="2" t="s">
        <v>87</v>
      </c>
      <c r="B89" s="7">
        <v>1636099.0174600012</v>
      </c>
      <c r="C89" s="7">
        <v>1587683.2304321846</v>
      </c>
      <c r="D89" s="7">
        <v>1491364.0045143729</v>
      </c>
      <c r="E89" s="7">
        <v>1606678.8820288123</v>
      </c>
      <c r="F89" s="7">
        <v>1638029.4430060412</v>
      </c>
      <c r="G89" s="7">
        <v>1555636.3274248156</v>
      </c>
      <c r="H89" s="7">
        <v>1720283.7084246166</v>
      </c>
      <c r="I89" s="7">
        <v>1700607.1167762065</v>
      </c>
      <c r="J89" s="7">
        <v>1693055.1350992497</v>
      </c>
      <c r="K89" s="7">
        <v>1792263.3605523468</v>
      </c>
      <c r="L89" s="7">
        <v>1475814.9107083583</v>
      </c>
      <c r="M89" s="7">
        <v>1690088.9928965012</v>
      </c>
      <c r="N89" s="7">
        <v>1441947.7527716921</v>
      </c>
      <c r="O89" s="7">
        <v>1542110.1706167429</v>
      </c>
      <c r="P89" s="7"/>
      <c r="Q89" s="7"/>
      <c r="R89" s="7"/>
      <c r="S89" s="7"/>
      <c r="T89" s="7"/>
    </row>
    <row r="90" spans="1:20" x14ac:dyDescent="0.25">
      <c r="A90" s="2" t="s">
        <v>88</v>
      </c>
      <c r="B90" s="7">
        <v>1768958.4412135696</v>
      </c>
      <c r="C90" s="7">
        <v>1636099.0174600012</v>
      </c>
      <c r="D90" s="7">
        <v>1587683.2304321846</v>
      </c>
      <c r="E90" s="7">
        <v>1491364.0045143729</v>
      </c>
      <c r="F90" s="7">
        <v>1606678.8820288123</v>
      </c>
      <c r="G90" s="7">
        <v>1638029.4430060412</v>
      </c>
      <c r="H90" s="7">
        <v>1555636.3274248156</v>
      </c>
      <c r="I90" s="7">
        <v>1720283.7084246166</v>
      </c>
      <c r="J90" s="7">
        <v>1700607.1167762065</v>
      </c>
      <c r="K90" s="7">
        <v>1693055.1350992497</v>
      </c>
      <c r="L90" s="7">
        <v>1792263.3605523468</v>
      </c>
      <c r="M90" s="7">
        <v>1475814.9107083583</v>
      </c>
      <c r="N90" s="7">
        <v>1690088.9928965012</v>
      </c>
      <c r="O90" s="7">
        <v>1441947.7527716921</v>
      </c>
      <c r="P90" s="7"/>
      <c r="Q90" s="7"/>
      <c r="R90" s="7"/>
      <c r="S90" s="7"/>
      <c r="T90" s="7"/>
    </row>
    <row r="91" spans="1:20" x14ac:dyDescent="0.25">
      <c r="A91" s="2" t="s">
        <v>89</v>
      </c>
      <c r="B91" s="7">
        <v>1692116.3778795723</v>
      </c>
      <c r="C91" s="7">
        <v>1768958.4412135696</v>
      </c>
      <c r="D91" s="7">
        <v>1636099.0174600012</v>
      </c>
      <c r="E91" s="7">
        <v>1587683.2304321846</v>
      </c>
      <c r="F91" s="7">
        <v>1491364.0045143729</v>
      </c>
      <c r="G91" s="7">
        <v>1606678.8820288123</v>
      </c>
      <c r="H91" s="7">
        <v>1638029.4430060412</v>
      </c>
      <c r="I91" s="7">
        <v>1555636.3274248156</v>
      </c>
      <c r="J91" s="7">
        <v>1720283.7084246166</v>
      </c>
      <c r="K91" s="7">
        <v>1700607.1167762065</v>
      </c>
      <c r="L91" s="7">
        <v>1693055.1350992497</v>
      </c>
      <c r="M91" s="7">
        <v>1792263.3605523468</v>
      </c>
      <c r="N91" s="7">
        <v>1475814.9107083583</v>
      </c>
      <c r="O91" s="7">
        <v>1690088.9928965012</v>
      </c>
      <c r="P91" s="7"/>
      <c r="Q91" s="7"/>
      <c r="R91" s="7"/>
      <c r="S91" s="7"/>
      <c r="T91" s="7"/>
    </row>
    <row r="92" spans="1:20" x14ac:dyDescent="0.25">
      <c r="A92" s="2" t="s">
        <v>90</v>
      </c>
      <c r="B92" s="7">
        <v>1890192.3587598752</v>
      </c>
      <c r="C92" s="7">
        <v>1692116.3778795723</v>
      </c>
      <c r="D92" s="7">
        <v>1768958.4412135696</v>
      </c>
      <c r="E92" s="7">
        <v>1636099.0174600012</v>
      </c>
      <c r="F92" s="7">
        <v>1587683.2304321846</v>
      </c>
      <c r="G92" s="7">
        <v>1491364.0045143729</v>
      </c>
      <c r="H92" s="7">
        <v>1606678.8820288123</v>
      </c>
      <c r="I92" s="7">
        <v>1638029.4430060412</v>
      </c>
      <c r="J92" s="7">
        <v>1555636.3274248156</v>
      </c>
      <c r="K92" s="7">
        <v>1720283.7084246166</v>
      </c>
      <c r="L92" s="7">
        <v>1700607.1167762065</v>
      </c>
      <c r="M92" s="7">
        <v>1693055.1350992497</v>
      </c>
      <c r="N92" s="7">
        <v>1792263.3605523468</v>
      </c>
      <c r="O92" s="7">
        <v>1475814.9107083583</v>
      </c>
      <c r="P92" s="7"/>
      <c r="Q92" s="7"/>
      <c r="R92" s="7"/>
      <c r="S92" s="7"/>
      <c r="T92" s="7"/>
    </row>
    <row r="93" spans="1:20" x14ac:dyDescent="0.25">
      <c r="A93" s="4" t="s">
        <v>91</v>
      </c>
      <c r="B93" s="7">
        <v>1917321.781849565</v>
      </c>
      <c r="C93" s="7">
        <v>1890192.3587598752</v>
      </c>
      <c r="D93" s="7">
        <v>1692116.3778795723</v>
      </c>
      <c r="E93" s="7">
        <v>1768958.4412135696</v>
      </c>
      <c r="F93" s="7">
        <v>1636099.0174600012</v>
      </c>
      <c r="G93" s="7">
        <v>1587683.2304321846</v>
      </c>
      <c r="H93" s="7">
        <v>1491364.0045143729</v>
      </c>
      <c r="I93" s="7">
        <v>1606678.8820288123</v>
      </c>
      <c r="J93" s="7">
        <v>1638029.4430060412</v>
      </c>
      <c r="K93" s="7">
        <v>1555636.3274248156</v>
      </c>
      <c r="L93" s="7">
        <v>1720283.7084246166</v>
      </c>
      <c r="M93" s="7">
        <v>1700607.1167762065</v>
      </c>
      <c r="N93" s="7">
        <v>1693055.1350992497</v>
      </c>
      <c r="O93" s="7">
        <v>1792263.3605523468</v>
      </c>
      <c r="P93" s="7"/>
      <c r="Q93" s="7"/>
      <c r="R93" s="7"/>
      <c r="S93" s="7"/>
      <c r="T93" s="7"/>
    </row>
    <row r="94" spans="1:20" x14ac:dyDescent="0.25">
      <c r="A94" s="6" t="s">
        <v>92</v>
      </c>
      <c r="B94" s="7">
        <v>1902470.1254730134</v>
      </c>
      <c r="C94" s="7">
        <v>1917321.781849565</v>
      </c>
      <c r="D94" s="7">
        <v>1890192.3587598752</v>
      </c>
      <c r="E94" s="7">
        <v>1692116.3778795723</v>
      </c>
      <c r="F94" s="7">
        <v>1768958.4412135696</v>
      </c>
      <c r="G94" s="7">
        <v>1636099.0174600012</v>
      </c>
      <c r="H94" s="7">
        <v>1587683.2304321846</v>
      </c>
      <c r="I94" s="7">
        <v>1491364.0045143729</v>
      </c>
      <c r="J94" s="7">
        <v>1606678.8820288123</v>
      </c>
      <c r="K94" s="7">
        <v>1638029.4430060412</v>
      </c>
      <c r="L94" s="7">
        <v>1555636.3274248156</v>
      </c>
      <c r="M94" s="7">
        <v>1720283.7084246166</v>
      </c>
      <c r="N94" s="7">
        <v>1700607.1167762065</v>
      </c>
      <c r="O94" s="7">
        <v>1693055.1350992497</v>
      </c>
      <c r="P94" s="7"/>
      <c r="Q94" s="7"/>
      <c r="R94" s="7"/>
      <c r="S94" s="7"/>
      <c r="T94" s="7"/>
    </row>
    <row r="95" spans="1:20" x14ac:dyDescent="0.25">
      <c r="A95" s="3" t="s">
        <v>93</v>
      </c>
      <c r="B95" s="7">
        <v>1836597.9552545974</v>
      </c>
      <c r="C95" s="7">
        <v>1902470.1254730134</v>
      </c>
      <c r="D95" s="7">
        <v>1917321.781849565</v>
      </c>
      <c r="E95" s="7">
        <v>1890192.3587598752</v>
      </c>
      <c r="F95" s="7">
        <v>1692116.3778795723</v>
      </c>
      <c r="G95" s="7">
        <v>1768958.4412135696</v>
      </c>
      <c r="H95" s="7">
        <v>1636099.0174600012</v>
      </c>
      <c r="I95" s="7">
        <v>1587683.2304321846</v>
      </c>
      <c r="J95" s="7">
        <v>1491364.0045143729</v>
      </c>
      <c r="K95" s="7">
        <v>1606678.8820288123</v>
      </c>
      <c r="L95" s="7">
        <v>1638029.4430060412</v>
      </c>
      <c r="M95" s="7">
        <v>1555636.3274248156</v>
      </c>
      <c r="N95" s="7">
        <v>1720283.7084246166</v>
      </c>
      <c r="O95" s="7">
        <v>1700607.1167762065</v>
      </c>
      <c r="P95" s="7"/>
      <c r="Q95" s="7"/>
      <c r="R95" s="7"/>
      <c r="S95" s="7"/>
      <c r="T95" s="7"/>
    </row>
    <row r="96" spans="1:20" x14ac:dyDescent="0.25">
      <c r="A96" s="3" t="s">
        <v>94</v>
      </c>
      <c r="B96" s="7">
        <v>1706548.2307641238</v>
      </c>
      <c r="C96" s="7">
        <v>1836597.9552545974</v>
      </c>
      <c r="D96" s="7">
        <v>1902470.1254730134</v>
      </c>
      <c r="E96" s="7">
        <v>1917321.781849565</v>
      </c>
      <c r="F96" s="7">
        <v>1890192.3587598752</v>
      </c>
      <c r="G96" s="7">
        <v>1692116.3778795723</v>
      </c>
      <c r="H96" s="7">
        <v>1768958.4412135696</v>
      </c>
      <c r="I96" s="7">
        <v>1636099.0174600012</v>
      </c>
      <c r="J96" s="7">
        <v>1587683.2304321846</v>
      </c>
      <c r="K96" s="7">
        <v>1491364.0045143729</v>
      </c>
      <c r="L96" s="7">
        <v>1606678.8820288123</v>
      </c>
      <c r="M96" s="7">
        <v>1638029.4430060412</v>
      </c>
      <c r="N96" s="7">
        <v>1555636.3274248156</v>
      </c>
      <c r="O96" s="7">
        <v>1720283.7084246166</v>
      </c>
      <c r="P96" s="7"/>
      <c r="Q96" s="7"/>
      <c r="R96" s="7"/>
      <c r="S96" s="7"/>
      <c r="T96" s="7"/>
    </row>
    <row r="97" spans="1:20" x14ac:dyDescent="0.25">
      <c r="A97" s="5" t="s">
        <v>95</v>
      </c>
      <c r="B97" s="7">
        <v>1926467.0384385579</v>
      </c>
      <c r="C97" s="7">
        <v>1706548.2307641238</v>
      </c>
      <c r="D97" s="7">
        <v>1836597.9552545974</v>
      </c>
      <c r="E97" s="7">
        <v>1902470.1254730134</v>
      </c>
      <c r="F97" s="7">
        <v>1917321.781849565</v>
      </c>
      <c r="G97" s="7">
        <v>1890192.3587598752</v>
      </c>
      <c r="H97" s="7">
        <v>1692116.3778795723</v>
      </c>
      <c r="I97" s="7">
        <v>1768958.4412135696</v>
      </c>
      <c r="J97" s="7">
        <v>1636099.0174600012</v>
      </c>
      <c r="K97" s="7">
        <v>1587683.2304321846</v>
      </c>
      <c r="L97" s="7">
        <v>1491364.0045143729</v>
      </c>
      <c r="M97" s="7">
        <v>1606678.8820288123</v>
      </c>
      <c r="N97" s="7">
        <v>1638029.4430060412</v>
      </c>
      <c r="O97" s="7">
        <v>1555636.3274248156</v>
      </c>
      <c r="P97" s="7"/>
      <c r="Q97" s="7"/>
      <c r="R97" s="7"/>
      <c r="S97" s="7"/>
      <c r="T97" s="7"/>
    </row>
    <row r="98" spans="1:20" x14ac:dyDescent="0.25">
      <c r="A98" s="5" t="s">
        <v>96</v>
      </c>
      <c r="B98" s="7">
        <v>1922143.4309234547</v>
      </c>
      <c r="C98" s="7">
        <v>1926467.0384385579</v>
      </c>
      <c r="D98" s="7">
        <v>1706548.2307641238</v>
      </c>
      <c r="E98" s="7">
        <v>1836597.9552545974</v>
      </c>
      <c r="F98" s="7">
        <v>1902470.1254730134</v>
      </c>
      <c r="G98" s="7">
        <v>1917321.781849565</v>
      </c>
      <c r="H98" s="7">
        <v>1890192.3587598752</v>
      </c>
      <c r="I98" s="7">
        <v>1692116.3778795723</v>
      </c>
      <c r="J98" s="7">
        <v>1768958.4412135696</v>
      </c>
      <c r="K98" s="7">
        <v>1636099.0174600012</v>
      </c>
      <c r="L98" s="7">
        <v>1587683.2304321846</v>
      </c>
      <c r="M98" s="7">
        <v>1491364.0045143729</v>
      </c>
      <c r="N98" s="7">
        <v>1606678.8820288123</v>
      </c>
      <c r="O98" s="7">
        <v>1638029.4430060412</v>
      </c>
      <c r="P98" s="7"/>
      <c r="Q98" s="7"/>
      <c r="R98" s="7"/>
      <c r="S98" s="7"/>
      <c r="T98" s="7"/>
    </row>
    <row r="99" spans="1:20" x14ac:dyDescent="0.25">
      <c r="A99" s="5" t="s">
        <v>97</v>
      </c>
      <c r="B99" s="7">
        <v>1672365.9629555864</v>
      </c>
      <c r="C99" s="7">
        <v>1922143.4309234547</v>
      </c>
      <c r="D99" s="7">
        <v>1926467.0384385579</v>
      </c>
      <c r="E99" s="7">
        <v>1706548.2307641238</v>
      </c>
      <c r="F99" s="7">
        <v>1836597.9552545974</v>
      </c>
      <c r="G99" s="7">
        <v>1902470.1254730134</v>
      </c>
      <c r="H99" s="7">
        <v>1917321.781849565</v>
      </c>
      <c r="I99" s="7">
        <v>1890192.3587598752</v>
      </c>
      <c r="J99" s="7">
        <v>1692116.3778795723</v>
      </c>
      <c r="K99" s="7">
        <v>1768958.4412135696</v>
      </c>
      <c r="L99" s="7">
        <v>1636099.0174600012</v>
      </c>
      <c r="M99" s="7">
        <v>1587683.2304321846</v>
      </c>
      <c r="N99" s="7">
        <v>1491364.0045143729</v>
      </c>
      <c r="O99" s="7">
        <v>1606678.8820288123</v>
      </c>
      <c r="P99" s="7"/>
      <c r="Q99" s="7"/>
      <c r="R99" s="7"/>
      <c r="S99" s="7"/>
      <c r="T99" s="7"/>
    </row>
    <row r="100" spans="1:20" x14ac:dyDescent="0.25">
      <c r="A100" s="2" t="s">
        <v>98</v>
      </c>
      <c r="B100" s="7">
        <v>1796450.5410608775</v>
      </c>
      <c r="C100" s="7">
        <v>1672365.9629555864</v>
      </c>
      <c r="D100" s="7">
        <v>1922143.4309234547</v>
      </c>
      <c r="E100" s="7">
        <v>1926467.0384385579</v>
      </c>
      <c r="F100" s="7">
        <v>1706548.2307641238</v>
      </c>
      <c r="G100" s="7">
        <v>1836597.9552545974</v>
      </c>
      <c r="H100" s="7">
        <v>1902470.1254730134</v>
      </c>
      <c r="I100" s="7">
        <v>1917321.781849565</v>
      </c>
      <c r="J100" s="7">
        <v>1890192.3587598752</v>
      </c>
      <c r="K100" s="7">
        <v>1692116.3778795723</v>
      </c>
      <c r="L100" s="7">
        <v>1768958.4412135696</v>
      </c>
      <c r="M100" s="7">
        <v>1636099.0174600012</v>
      </c>
      <c r="N100" s="7">
        <v>1587683.2304321846</v>
      </c>
      <c r="O100" s="7">
        <v>1491364.0045143729</v>
      </c>
      <c r="P100" s="7"/>
      <c r="Q100" s="7"/>
      <c r="R100" s="7"/>
      <c r="S100" s="7"/>
      <c r="T100" s="7"/>
    </row>
    <row r="101" spans="1:20" x14ac:dyDescent="0.25">
      <c r="A101" s="2" t="s">
        <v>99</v>
      </c>
      <c r="B101" s="7">
        <v>1750180.7408882692</v>
      </c>
      <c r="C101" s="7">
        <v>1796450.5410608775</v>
      </c>
      <c r="D101" s="7">
        <v>1672365.9629555864</v>
      </c>
      <c r="E101" s="7">
        <v>1922143.4309234547</v>
      </c>
      <c r="F101" s="7">
        <v>1926467.0384385579</v>
      </c>
      <c r="G101" s="7">
        <v>1706548.2307641238</v>
      </c>
      <c r="H101" s="7">
        <v>1836597.9552545974</v>
      </c>
      <c r="I101" s="7">
        <v>1902470.1254730134</v>
      </c>
      <c r="J101" s="7">
        <v>1917321.781849565</v>
      </c>
      <c r="K101" s="7">
        <v>1890192.3587598752</v>
      </c>
      <c r="L101" s="7">
        <v>1692116.3778795723</v>
      </c>
      <c r="M101" s="7">
        <v>1768958.4412135696</v>
      </c>
      <c r="N101" s="7">
        <v>1636099.0174600012</v>
      </c>
      <c r="O101" s="7">
        <v>1587683.2304321846</v>
      </c>
      <c r="P101" s="7"/>
      <c r="Q101" s="7"/>
      <c r="R101" s="7"/>
      <c r="S101" s="7"/>
      <c r="T101" s="7"/>
    </row>
    <row r="102" spans="1:20" x14ac:dyDescent="0.25">
      <c r="A102" s="1" t="s">
        <v>100</v>
      </c>
      <c r="B102" s="7">
        <v>1855916.6500697071</v>
      </c>
      <c r="C102" s="7">
        <v>1750180.7408882692</v>
      </c>
      <c r="D102" s="7">
        <v>1796450.5410608775</v>
      </c>
      <c r="E102" s="7">
        <v>1672365.9629555864</v>
      </c>
      <c r="F102" s="7">
        <v>1922143.4309234547</v>
      </c>
      <c r="G102" s="7">
        <v>1926467.0384385579</v>
      </c>
      <c r="H102" s="7">
        <v>1706548.2307641238</v>
      </c>
      <c r="I102" s="7">
        <v>1836597.9552545974</v>
      </c>
      <c r="J102" s="7">
        <v>1902470.1254730134</v>
      </c>
      <c r="K102" s="7">
        <v>1917321.781849565</v>
      </c>
      <c r="L102" s="7">
        <v>1890192.3587598752</v>
      </c>
      <c r="M102" s="7">
        <v>1692116.3778795723</v>
      </c>
      <c r="N102" s="7">
        <v>1768958.4412135696</v>
      </c>
      <c r="O102" s="7">
        <v>1636099.0174600012</v>
      </c>
      <c r="P102" s="7"/>
      <c r="Q102" s="7"/>
      <c r="R102" s="7"/>
      <c r="S102" s="7"/>
      <c r="T102" s="7"/>
    </row>
    <row r="103" spans="1:20" x14ac:dyDescent="0.25">
      <c r="A103" s="1" t="s">
        <v>101</v>
      </c>
      <c r="B103" s="7">
        <v>1805670.7495186881</v>
      </c>
      <c r="C103" s="7">
        <v>1855916.6500697071</v>
      </c>
      <c r="D103" s="7">
        <v>1750180.7408882692</v>
      </c>
      <c r="E103" s="7">
        <v>1796450.5410608775</v>
      </c>
      <c r="F103" s="7">
        <v>1672365.9629555864</v>
      </c>
      <c r="G103" s="7">
        <v>1922143.4309234547</v>
      </c>
      <c r="H103" s="7">
        <v>1926467.0384385579</v>
      </c>
      <c r="I103" s="7">
        <v>1706548.2307641238</v>
      </c>
      <c r="J103" s="7">
        <v>1836597.9552545974</v>
      </c>
      <c r="K103" s="7">
        <v>1902470.1254730134</v>
      </c>
      <c r="L103" s="7">
        <v>1917321.781849565</v>
      </c>
      <c r="M103" s="7">
        <v>1890192.3587598752</v>
      </c>
      <c r="N103" s="7">
        <v>1692116.3778795723</v>
      </c>
      <c r="O103" s="7">
        <v>1768958.4412135696</v>
      </c>
      <c r="P103" s="7"/>
      <c r="Q103" s="7"/>
      <c r="R103" s="7"/>
      <c r="S103" s="7"/>
      <c r="T103" s="7"/>
    </row>
    <row r="104" spans="1:20" x14ac:dyDescent="0.25">
      <c r="A104" s="2" t="s">
        <v>102</v>
      </c>
      <c r="B104" s="7">
        <v>1922046.9693952068</v>
      </c>
      <c r="C104" s="7">
        <v>1805670.7495186881</v>
      </c>
      <c r="D104" s="7">
        <v>1855916.6500697071</v>
      </c>
      <c r="E104" s="7">
        <v>1750180.7408882692</v>
      </c>
      <c r="F104" s="7">
        <v>1796450.5410608775</v>
      </c>
      <c r="G104" s="7">
        <v>1672365.9629555864</v>
      </c>
      <c r="H104" s="7">
        <v>1922143.4309234547</v>
      </c>
      <c r="I104" s="7">
        <v>1926467.0384385579</v>
      </c>
      <c r="J104" s="7">
        <v>1706548.2307641238</v>
      </c>
      <c r="K104" s="7">
        <v>1836597.9552545974</v>
      </c>
      <c r="L104" s="7">
        <v>1902470.1254730134</v>
      </c>
      <c r="M104" s="7">
        <v>1917321.781849565</v>
      </c>
      <c r="N104" s="7">
        <v>1890192.3587598752</v>
      </c>
      <c r="O104" s="7">
        <v>1692116.3778795723</v>
      </c>
      <c r="P104" s="7"/>
      <c r="Q104" s="7"/>
      <c r="R104" s="7"/>
      <c r="S104" s="7"/>
      <c r="T104" s="7"/>
    </row>
    <row r="105" spans="1:20" x14ac:dyDescent="0.25">
      <c r="A105" s="4" t="s">
        <v>103</v>
      </c>
      <c r="B105" s="7">
        <v>1809018.7545641637</v>
      </c>
      <c r="C105" s="7">
        <v>1922046.9693952068</v>
      </c>
      <c r="D105" s="7">
        <v>1805670.7495186881</v>
      </c>
      <c r="E105" s="7">
        <v>1855916.6500697071</v>
      </c>
      <c r="F105" s="7">
        <v>1750180.7408882692</v>
      </c>
      <c r="G105" s="7">
        <v>1796450.5410608775</v>
      </c>
      <c r="H105" s="7">
        <v>1672365.9629555864</v>
      </c>
      <c r="I105" s="7">
        <v>1922143.4309234547</v>
      </c>
      <c r="J105" s="7">
        <v>1926467.0384385579</v>
      </c>
      <c r="K105" s="7">
        <v>1706548.2307641238</v>
      </c>
      <c r="L105" s="7">
        <v>1836597.9552545974</v>
      </c>
      <c r="M105" s="7">
        <v>1902470.1254730134</v>
      </c>
      <c r="N105" s="7">
        <v>1917321.781849565</v>
      </c>
      <c r="O105" s="7">
        <v>1890192.3587598752</v>
      </c>
      <c r="P105" s="7"/>
      <c r="Q105" s="7"/>
      <c r="R105" s="7"/>
      <c r="S105" s="7"/>
      <c r="T105" s="7"/>
    </row>
    <row r="106" spans="1:20" x14ac:dyDescent="0.25">
      <c r="A106" s="6" t="s">
        <v>104</v>
      </c>
      <c r="B106" s="7">
        <v>1865548.3303458805</v>
      </c>
      <c r="C106" s="7">
        <v>1809018.7545641637</v>
      </c>
      <c r="D106" s="7">
        <v>1922046.9693952068</v>
      </c>
      <c r="E106" s="7">
        <v>1805670.7495186881</v>
      </c>
      <c r="F106" s="7">
        <v>1855916.6500697071</v>
      </c>
      <c r="G106" s="7">
        <v>1750180.7408882692</v>
      </c>
      <c r="H106" s="7">
        <v>1796450.5410608775</v>
      </c>
      <c r="I106" s="7">
        <v>1672365.9629555864</v>
      </c>
      <c r="J106" s="7">
        <v>1922143.4309234547</v>
      </c>
      <c r="K106" s="7">
        <v>1926467.0384385579</v>
      </c>
      <c r="L106" s="7">
        <v>1706548.2307641238</v>
      </c>
      <c r="M106" s="7">
        <v>1836597.9552545974</v>
      </c>
      <c r="N106" s="7">
        <v>1902470.1254730134</v>
      </c>
      <c r="O106" s="7">
        <v>1917321.781849565</v>
      </c>
      <c r="P106" s="7"/>
      <c r="Q106" s="7"/>
      <c r="R106" s="7"/>
      <c r="S106" s="7"/>
      <c r="T106" s="7"/>
    </row>
    <row r="107" spans="1:20" x14ac:dyDescent="0.25">
      <c r="A107" s="3" t="s">
        <v>105</v>
      </c>
      <c r="B107" s="7">
        <v>1793113.6227843058</v>
      </c>
      <c r="C107" s="7">
        <v>1865548.3303458805</v>
      </c>
      <c r="D107" s="7">
        <v>1809018.7545641637</v>
      </c>
      <c r="E107" s="7">
        <v>1922046.9693952068</v>
      </c>
      <c r="F107" s="7">
        <v>1805670.7495186881</v>
      </c>
      <c r="G107" s="7">
        <v>1855916.6500697071</v>
      </c>
      <c r="H107" s="7">
        <v>1750180.7408882692</v>
      </c>
      <c r="I107" s="7">
        <v>1796450.5410608775</v>
      </c>
      <c r="J107" s="7">
        <v>1672365.9629555864</v>
      </c>
      <c r="K107" s="7">
        <v>1922143.4309234547</v>
      </c>
      <c r="L107" s="7">
        <v>1926467.0384385579</v>
      </c>
      <c r="M107" s="7">
        <v>1706548.2307641238</v>
      </c>
      <c r="N107" s="7">
        <v>1836597.9552545974</v>
      </c>
      <c r="O107" s="7">
        <v>1902470.1254730134</v>
      </c>
      <c r="P107" s="7"/>
      <c r="Q107" s="7"/>
      <c r="R107" s="7"/>
      <c r="S107" s="7"/>
      <c r="T107" s="7"/>
    </row>
    <row r="108" spans="1:20" x14ac:dyDescent="0.25">
      <c r="A108" s="3" t="s">
        <v>106</v>
      </c>
      <c r="B108" s="7">
        <v>1757157.870278165</v>
      </c>
      <c r="C108" s="7">
        <v>1793113.6227843058</v>
      </c>
      <c r="D108" s="7">
        <v>1865548.3303458805</v>
      </c>
      <c r="E108" s="7">
        <v>1809018.7545641637</v>
      </c>
      <c r="F108" s="7">
        <v>1922046.9693952068</v>
      </c>
      <c r="G108" s="7">
        <v>1805670.7495186881</v>
      </c>
      <c r="H108" s="7">
        <v>1855916.6500697071</v>
      </c>
      <c r="I108" s="7">
        <v>1750180.7408882692</v>
      </c>
      <c r="J108" s="7">
        <v>1796450.5410608775</v>
      </c>
      <c r="K108" s="7">
        <v>1672365.9629555864</v>
      </c>
      <c r="L108" s="7">
        <v>1922143.4309234547</v>
      </c>
      <c r="M108" s="7">
        <v>1926467.0384385579</v>
      </c>
      <c r="N108" s="7">
        <v>1706548.2307641238</v>
      </c>
      <c r="O108" s="7">
        <v>1836597.9552545974</v>
      </c>
      <c r="P108" s="7"/>
      <c r="Q108" s="7"/>
      <c r="R108" s="7"/>
      <c r="S108" s="7"/>
      <c r="T108" s="7"/>
    </row>
    <row r="109" spans="1:20" x14ac:dyDescent="0.25">
      <c r="A109" s="5" t="s">
        <v>107</v>
      </c>
      <c r="B109" s="7">
        <v>1626281.6835955651</v>
      </c>
      <c r="C109" s="7">
        <v>1757157.870278165</v>
      </c>
      <c r="D109" s="7">
        <v>1793113.6227843058</v>
      </c>
      <c r="E109" s="7">
        <v>1865548.3303458805</v>
      </c>
      <c r="F109" s="7">
        <v>1809018.7545641637</v>
      </c>
      <c r="G109" s="7">
        <v>1922046.9693952068</v>
      </c>
      <c r="H109" s="7">
        <v>1805670.7495186881</v>
      </c>
      <c r="I109" s="7">
        <v>1855916.6500697071</v>
      </c>
      <c r="J109" s="7">
        <v>1750180.7408882692</v>
      </c>
      <c r="K109" s="7">
        <v>1796450.5410608775</v>
      </c>
      <c r="L109" s="7">
        <v>1672365.9629555864</v>
      </c>
      <c r="M109" s="7">
        <v>1922143.4309234547</v>
      </c>
      <c r="N109" s="7">
        <v>1926467.0384385579</v>
      </c>
      <c r="O109" s="7">
        <v>1706548.2307641238</v>
      </c>
      <c r="P109" s="7"/>
      <c r="Q109" s="7"/>
      <c r="R109" s="7"/>
      <c r="S109" s="7"/>
      <c r="T109" s="7"/>
    </row>
    <row r="110" spans="1:20" x14ac:dyDescent="0.25">
      <c r="A110" s="5" t="s">
        <v>108</v>
      </c>
      <c r="B110" s="7">
        <v>1544456.0512514107</v>
      </c>
      <c r="C110" s="7">
        <v>1626281.6835955651</v>
      </c>
      <c r="D110" s="7">
        <v>1757157.870278165</v>
      </c>
      <c r="E110" s="7">
        <v>1793113.6227843058</v>
      </c>
      <c r="F110" s="7">
        <v>1865548.3303458805</v>
      </c>
      <c r="G110" s="7">
        <v>1809018.7545641637</v>
      </c>
      <c r="H110" s="7">
        <v>1922046.9693952068</v>
      </c>
      <c r="I110" s="7">
        <v>1805670.7495186881</v>
      </c>
      <c r="J110" s="7">
        <v>1855916.6500697071</v>
      </c>
      <c r="K110" s="7">
        <v>1750180.7408882692</v>
      </c>
      <c r="L110" s="7">
        <v>1796450.5410608775</v>
      </c>
      <c r="M110" s="7">
        <v>1672365.9629555864</v>
      </c>
      <c r="N110" s="7">
        <v>1922143.4309234547</v>
      </c>
      <c r="O110" s="7">
        <v>1926467.0384385579</v>
      </c>
      <c r="P110" s="7"/>
      <c r="Q110" s="7"/>
      <c r="R110" s="7"/>
      <c r="S110" s="7"/>
      <c r="T110" s="7"/>
    </row>
    <row r="111" spans="1:20" x14ac:dyDescent="0.25">
      <c r="A111" s="5" t="s">
        <v>109</v>
      </c>
      <c r="B111" s="7">
        <v>1533859.7224988381</v>
      </c>
      <c r="C111" s="7">
        <v>1544456.0512514107</v>
      </c>
      <c r="D111" s="7">
        <v>1626281.6835955651</v>
      </c>
      <c r="E111" s="7">
        <v>1757157.870278165</v>
      </c>
      <c r="F111" s="7">
        <v>1793113.6227843058</v>
      </c>
      <c r="G111" s="7">
        <v>1865548.3303458805</v>
      </c>
      <c r="H111" s="7">
        <v>1809018.7545641637</v>
      </c>
      <c r="I111" s="7">
        <v>1922046.9693952068</v>
      </c>
      <c r="J111" s="7">
        <v>1805670.7495186881</v>
      </c>
      <c r="K111" s="7">
        <v>1855916.6500697071</v>
      </c>
      <c r="L111" s="7">
        <v>1750180.7408882692</v>
      </c>
      <c r="M111" s="7">
        <v>1796450.5410608775</v>
      </c>
      <c r="N111" s="7">
        <v>1672365.9629555864</v>
      </c>
      <c r="O111" s="7">
        <v>1922143.4309234547</v>
      </c>
      <c r="P111" s="7"/>
      <c r="Q111" s="7"/>
      <c r="R111" s="7"/>
      <c r="S111" s="7"/>
      <c r="T111" s="7"/>
    </row>
    <row r="112" spans="1:20" x14ac:dyDescent="0.25">
      <c r="A112" s="2" t="s">
        <v>110</v>
      </c>
      <c r="B112" s="7">
        <v>1436229.5027550953</v>
      </c>
      <c r="C112" s="7">
        <v>1533859.7224988381</v>
      </c>
      <c r="D112" s="7">
        <v>1544456.0512514107</v>
      </c>
      <c r="E112" s="7">
        <v>1626281.6835955651</v>
      </c>
      <c r="F112" s="7">
        <v>1757157.870278165</v>
      </c>
      <c r="G112" s="7">
        <v>1793113.6227843058</v>
      </c>
      <c r="H112" s="7">
        <v>1865548.3303458805</v>
      </c>
      <c r="I112" s="7">
        <v>1809018.7545641637</v>
      </c>
      <c r="J112" s="7">
        <v>1922046.9693952068</v>
      </c>
      <c r="K112" s="7">
        <v>1805670.7495186881</v>
      </c>
      <c r="L112" s="7">
        <v>1855916.6500697071</v>
      </c>
      <c r="M112" s="7">
        <v>1750180.7408882692</v>
      </c>
      <c r="N112" s="7">
        <v>1796450.5410608775</v>
      </c>
      <c r="O112" s="7">
        <v>1672365.9629555864</v>
      </c>
      <c r="P112" s="7"/>
      <c r="Q112" s="7"/>
      <c r="R112" s="7"/>
      <c r="S112" s="7"/>
      <c r="T112" s="7"/>
    </row>
    <row r="113" spans="1:20" x14ac:dyDescent="0.25">
      <c r="A113" s="2" t="s">
        <v>111</v>
      </c>
      <c r="B113" s="7">
        <v>1312458.1756622186</v>
      </c>
      <c r="C113" s="7">
        <v>1436229.5027550953</v>
      </c>
      <c r="D113" s="7">
        <v>1533859.7224988381</v>
      </c>
      <c r="E113" s="7">
        <v>1544456.0512514107</v>
      </c>
      <c r="F113" s="7">
        <v>1626281.6835955651</v>
      </c>
      <c r="G113" s="7">
        <v>1757157.870278165</v>
      </c>
      <c r="H113" s="7">
        <v>1793113.6227843058</v>
      </c>
      <c r="I113" s="7">
        <v>1865548.3303458805</v>
      </c>
      <c r="J113" s="7">
        <v>1809018.7545641637</v>
      </c>
      <c r="K113" s="7">
        <v>1922046.9693952068</v>
      </c>
      <c r="L113" s="7">
        <v>1805670.7495186881</v>
      </c>
      <c r="M113" s="7">
        <v>1855916.6500697071</v>
      </c>
      <c r="N113" s="7">
        <v>1750180.7408882692</v>
      </c>
      <c r="O113" s="7">
        <v>1796450.5410608775</v>
      </c>
      <c r="P113" s="7"/>
      <c r="Q113" s="7"/>
      <c r="R113" s="7"/>
      <c r="S113" s="7"/>
      <c r="T113" s="7"/>
    </row>
    <row r="114" spans="1:20" x14ac:dyDescent="0.25">
      <c r="A114" s="1" t="s">
        <v>112</v>
      </c>
      <c r="B114" s="7">
        <v>1519642.0035849432</v>
      </c>
      <c r="C114" s="7">
        <v>1312458.1756622186</v>
      </c>
      <c r="D114" s="7">
        <v>1436229.5027550953</v>
      </c>
      <c r="E114" s="7">
        <v>1533859.7224988381</v>
      </c>
      <c r="F114" s="7">
        <v>1544456.0512514107</v>
      </c>
      <c r="G114" s="7">
        <v>1626281.6835955651</v>
      </c>
      <c r="H114" s="7">
        <v>1757157.870278165</v>
      </c>
      <c r="I114" s="7">
        <v>1793113.6227843058</v>
      </c>
      <c r="J114" s="7">
        <v>1865548.3303458805</v>
      </c>
      <c r="K114" s="7">
        <v>1809018.7545641637</v>
      </c>
      <c r="L114" s="7">
        <v>1922046.9693952068</v>
      </c>
      <c r="M114" s="7">
        <v>1805670.7495186881</v>
      </c>
      <c r="N114" s="7">
        <v>1855916.6500697071</v>
      </c>
      <c r="O114" s="7">
        <v>1750180.7408882692</v>
      </c>
      <c r="P114" s="7"/>
      <c r="Q114" s="7"/>
      <c r="R114" s="7"/>
      <c r="S114" s="7"/>
      <c r="T114" s="7"/>
    </row>
    <row r="115" spans="1:20" x14ac:dyDescent="0.25">
      <c r="A115" s="1" t="s">
        <v>113</v>
      </c>
      <c r="B115" s="7">
        <v>1357285.2021509658</v>
      </c>
      <c r="C115" s="7">
        <v>1519642.0035849432</v>
      </c>
      <c r="D115" s="7">
        <v>1312458.1756622186</v>
      </c>
      <c r="E115" s="7">
        <v>1436229.5027550953</v>
      </c>
      <c r="F115" s="7">
        <v>1533859.7224988381</v>
      </c>
      <c r="G115" s="7">
        <v>1544456.0512514107</v>
      </c>
      <c r="H115" s="7">
        <v>1626281.6835955651</v>
      </c>
      <c r="I115" s="7">
        <v>1757157.870278165</v>
      </c>
      <c r="J115" s="7">
        <v>1793113.6227843058</v>
      </c>
      <c r="K115" s="7">
        <v>1865548.3303458805</v>
      </c>
      <c r="L115" s="7">
        <v>1809018.7545641637</v>
      </c>
      <c r="M115" s="7">
        <v>1922046.9693952068</v>
      </c>
      <c r="N115" s="7">
        <v>1805670.7495186881</v>
      </c>
      <c r="O115" s="7">
        <v>1855916.6500697071</v>
      </c>
      <c r="P115" s="7"/>
      <c r="Q115" s="7"/>
      <c r="R115" s="7"/>
      <c r="S115" s="7"/>
      <c r="T115" s="7"/>
    </row>
    <row r="116" spans="1:20" x14ac:dyDescent="0.25">
      <c r="A116" s="2" t="s">
        <v>114</v>
      </c>
      <c r="B116" s="7">
        <v>1468535.3515236008</v>
      </c>
      <c r="C116" s="7">
        <v>1357285.2021509658</v>
      </c>
      <c r="D116" s="7">
        <v>1519642.0035849432</v>
      </c>
      <c r="E116" s="7">
        <v>1312458.1756622186</v>
      </c>
      <c r="F116" s="7">
        <v>1436229.5027550953</v>
      </c>
      <c r="G116" s="7">
        <v>1533859.7224988381</v>
      </c>
      <c r="H116" s="7">
        <v>1544456.0512514107</v>
      </c>
      <c r="I116" s="7">
        <v>1626281.6835955651</v>
      </c>
      <c r="J116" s="7">
        <v>1757157.870278165</v>
      </c>
      <c r="K116" s="7">
        <v>1793113.6227843058</v>
      </c>
      <c r="L116" s="7">
        <v>1865548.3303458805</v>
      </c>
      <c r="M116" s="7">
        <v>1809018.7545641637</v>
      </c>
      <c r="N116" s="7">
        <v>1922046.9693952068</v>
      </c>
      <c r="O116" s="7">
        <v>1805670.7495186881</v>
      </c>
      <c r="P116" s="7"/>
      <c r="Q116" s="7"/>
      <c r="R116" s="7"/>
      <c r="S116" s="7"/>
      <c r="T116" s="7"/>
    </row>
    <row r="117" spans="1:20" x14ac:dyDescent="0.25">
      <c r="A117" s="4" t="s">
        <v>115</v>
      </c>
      <c r="B117" s="7">
        <v>1399203.2795591848</v>
      </c>
      <c r="C117" s="7">
        <v>1468535.3515236008</v>
      </c>
      <c r="D117" s="7">
        <v>1357285.2021509658</v>
      </c>
      <c r="E117" s="7">
        <v>1519642.0035849432</v>
      </c>
      <c r="F117" s="7">
        <v>1312458.1756622186</v>
      </c>
      <c r="G117" s="7">
        <v>1436229.5027550953</v>
      </c>
      <c r="H117" s="7">
        <v>1533859.7224988381</v>
      </c>
      <c r="I117" s="7">
        <v>1544456.0512514107</v>
      </c>
      <c r="J117" s="7">
        <v>1626281.6835955651</v>
      </c>
      <c r="K117" s="7">
        <v>1757157.870278165</v>
      </c>
      <c r="L117" s="7">
        <v>1793113.6227843058</v>
      </c>
      <c r="M117" s="7">
        <v>1865548.3303458805</v>
      </c>
      <c r="N117" s="7">
        <v>1809018.7545641637</v>
      </c>
      <c r="O117" s="7">
        <v>1922046.9693952068</v>
      </c>
      <c r="P117" s="7"/>
      <c r="Q117" s="7"/>
      <c r="R117" s="7"/>
      <c r="S117" s="7"/>
      <c r="T117" s="7"/>
    </row>
    <row r="118" spans="1:20" x14ac:dyDescent="0.25">
      <c r="A118" s="6" t="s">
        <v>116</v>
      </c>
      <c r="B118" s="7">
        <v>1332273.8830246299</v>
      </c>
      <c r="C118" s="7">
        <v>1399203.2795591848</v>
      </c>
      <c r="D118" s="7">
        <v>1468535.3515236008</v>
      </c>
      <c r="E118" s="7">
        <v>1357285.2021509658</v>
      </c>
      <c r="F118" s="7">
        <v>1519642.0035849432</v>
      </c>
      <c r="G118" s="7">
        <v>1312458.1756622186</v>
      </c>
      <c r="H118" s="7">
        <v>1436229.5027550953</v>
      </c>
      <c r="I118" s="7">
        <v>1533859.7224988381</v>
      </c>
      <c r="J118" s="7">
        <v>1544456.0512514107</v>
      </c>
      <c r="K118" s="7">
        <v>1626281.6835955651</v>
      </c>
      <c r="L118" s="7">
        <v>1757157.870278165</v>
      </c>
      <c r="M118" s="7">
        <v>1793113.6227843058</v>
      </c>
      <c r="N118" s="7">
        <v>1865548.3303458805</v>
      </c>
      <c r="O118" s="7">
        <v>1809018.7545641637</v>
      </c>
      <c r="P118" s="7"/>
      <c r="Q118" s="7"/>
      <c r="R118" s="7"/>
      <c r="S118" s="7"/>
      <c r="T118" s="7"/>
    </row>
    <row r="119" spans="1:20" x14ac:dyDescent="0.25">
      <c r="A119" s="3" t="s">
        <v>117</v>
      </c>
      <c r="B119" s="7">
        <v>1344029.6089756356</v>
      </c>
      <c r="C119" s="7">
        <v>1332273.8830246299</v>
      </c>
      <c r="D119" s="7">
        <v>1399203.2795591848</v>
      </c>
      <c r="E119" s="7">
        <v>1468535.3515236008</v>
      </c>
      <c r="F119" s="7">
        <v>1357285.2021509658</v>
      </c>
      <c r="G119" s="7">
        <v>1519642.0035849432</v>
      </c>
      <c r="H119" s="7">
        <v>1312458.1756622186</v>
      </c>
      <c r="I119" s="7">
        <v>1436229.5027550953</v>
      </c>
      <c r="J119" s="7">
        <v>1533859.7224988381</v>
      </c>
      <c r="K119" s="7">
        <v>1544456.0512514107</v>
      </c>
      <c r="L119" s="7">
        <v>1626281.6835955651</v>
      </c>
      <c r="M119" s="7">
        <v>1757157.870278165</v>
      </c>
      <c r="N119" s="7">
        <v>1793113.6227843058</v>
      </c>
      <c r="O119" s="7">
        <v>1865548.3303458805</v>
      </c>
      <c r="P119" s="7"/>
      <c r="Q119" s="7"/>
      <c r="R119" s="7"/>
      <c r="S119" s="7"/>
      <c r="T119" s="7"/>
    </row>
    <row r="120" spans="1:20" x14ac:dyDescent="0.25">
      <c r="A120" s="3" t="s">
        <v>118</v>
      </c>
      <c r="B120" s="7">
        <v>1301398.8913231096</v>
      </c>
      <c r="C120" s="7">
        <v>1344029.6089756356</v>
      </c>
      <c r="D120" s="7">
        <v>1332273.8830246299</v>
      </c>
      <c r="E120" s="7">
        <v>1399203.2795591848</v>
      </c>
      <c r="F120" s="7">
        <v>1468535.3515236008</v>
      </c>
      <c r="G120" s="7">
        <v>1357285.2021509658</v>
      </c>
      <c r="H120" s="7">
        <v>1519642.0035849432</v>
      </c>
      <c r="I120" s="7">
        <v>1312458.1756622186</v>
      </c>
      <c r="J120" s="7">
        <v>1436229.5027550953</v>
      </c>
      <c r="K120" s="7">
        <v>1533859.7224988381</v>
      </c>
      <c r="L120" s="7">
        <v>1544456.0512514107</v>
      </c>
      <c r="M120" s="7">
        <v>1626281.6835955651</v>
      </c>
      <c r="N120" s="7">
        <v>1757157.870278165</v>
      </c>
      <c r="O120" s="7">
        <v>1793113.6227843058</v>
      </c>
      <c r="P120" s="7"/>
      <c r="Q120" s="7"/>
      <c r="R120" s="7"/>
      <c r="S120" s="7"/>
      <c r="T120" s="7"/>
    </row>
    <row r="121" spans="1:20" x14ac:dyDescent="0.25">
      <c r="A121" s="5" t="s">
        <v>119</v>
      </c>
      <c r="B121" s="7">
        <v>1339921.3304122684</v>
      </c>
      <c r="C121" s="7">
        <v>1301398.8913231096</v>
      </c>
      <c r="D121" s="7">
        <v>1344029.6089756356</v>
      </c>
      <c r="E121" s="7">
        <v>1332273.8830246299</v>
      </c>
      <c r="F121" s="7">
        <v>1399203.2795591848</v>
      </c>
      <c r="G121" s="7">
        <v>1468535.3515236008</v>
      </c>
      <c r="H121" s="7">
        <v>1357285.2021509658</v>
      </c>
      <c r="I121" s="7">
        <v>1519642.0035849432</v>
      </c>
      <c r="J121" s="7">
        <v>1312458.1756622186</v>
      </c>
      <c r="K121" s="7">
        <v>1436229.5027550953</v>
      </c>
      <c r="L121" s="7">
        <v>1533859.7224988381</v>
      </c>
      <c r="M121" s="7">
        <v>1544456.0512514107</v>
      </c>
      <c r="N121" s="7">
        <v>1626281.6835955651</v>
      </c>
      <c r="O121" s="7">
        <v>1757157.870278165</v>
      </c>
      <c r="P121" s="7"/>
      <c r="Q121" s="7"/>
      <c r="R121" s="7"/>
      <c r="S121" s="7"/>
      <c r="T121" s="7"/>
    </row>
    <row r="122" spans="1:20" x14ac:dyDescent="0.25">
      <c r="A122" s="5" t="s">
        <v>120</v>
      </c>
      <c r="B122" s="7">
        <v>1385474.2415189536</v>
      </c>
      <c r="C122" s="7">
        <v>1339921.3304122684</v>
      </c>
      <c r="D122" s="7">
        <v>1301398.8913231096</v>
      </c>
      <c r="E122" s="7">
        <v>1344029.6089756356</v>
      </c>
      <c r="F122" s="7">
        <v>1332273.8830246299</v>
      </c>
      <c r="G122" s="7">
        <v>1399203.2795591848</v>
      </c>
      <c r="H122" s="7">
        <v>1468535.3515236008</v>
      </c>
      <c r="I122" s="7">
        <v>1357285.2021509658</v>
      </c>
      <c r="J122" s="7">
        <v>1519642.0035849432</v>
      </c>
      <c r="K122" s="7">
        <v>1312458.1756622186</v>
      </c>
      <c r="L122" s="7">
        <v>1436229.5027550953</v>
      </c>
      <c r="M122" s="7">
        <v>1533859.7224988381</v>
      </c>
      <c r="N122" s="7">
        <v>1544456.0512514107</v>
      </c>
      <c r="O122" s="7">
        <v>1626281.6835955651</v>
      </c>
      <c r="P122" s="7"/>
      <c r="Q122" s="7"/>
      <c r="R122" s="7"/>
      <c r="S122" s="7"/>
      <c r="T122" s="7"/>
    </row>
    <row r="123" spans="1:20" x14ac:dyDescent="0.25">
      <c r="A123" s="5" t="s">
        <v>121</v>
      </c>
      <c r="B123" s="7">
        <v>1368963.0551682932</v>
      </c>
      <c r="C123" s="7">
        <v>1385474.2415189536</v>
      </c>
      <c r="D123" s="7">
        <v>1339921.3304122684</v>
      </c>
      <c r="E123" s="7">
        <v>1301398.8913231096</v>
      </c>
      <c r="F123" s="7">
        <v>1344029.6089756356</v>
      </c>
      <c r="G123" s="7">
        <v>1332273.8830246299</v>
      </c>
      <c r="H123" s="7">
        <v>1399203.2795591848</v>
      </c>
      <c r="I123" s="7">
        <v>1468535.3515236008</v>
      </c>
      <c r="J123" s="7">
        <v>1357285.2021509658</v>
      </c>
      <c r="K123" s="7">
        <v>1519642.0035849432</v>
      </c>
      <c r="L123" s="7">
        <v>1312458.1756622186</v>
      </c>
      <c r="M123" s="7">
        <v>1436229.5027550953</v>
      </c>
      <c r="N123" s="7">
        <v>1533859.7224988381</v>
      </c>
      <c r="O123" s="7">
        <v>1544456.0512514107</v>
      </c>
      <c r="P123" s="7"/>
      <c r="Q123" s="7"/>
      <c r="R123" s="7"/>
      <c r="S123" s="7"/>
      <c r="T123" s="7"/>
    </row>
    <row r="124" spans="1:20" x14ac:dyDescent="0.25">
      <c r="A124" s="2" t="s">
        <v>122</v>
      </c>
      <c r="B124" s="7">
        <v>1311608.2785633672</v>
      </c>
      <c r="C124" s="7">
        <v>1368963.0551682932</v>
      </c>
      <c r="D124" s="7">
        <v>1385474.2415189536</v>
      </c>
      <c r="E124" s="7">
        <v>1339921.3304122684</v>
      </c>
      <c r="F124" s="7">
        <v>1301398.8913231096</v>
      </c>
      <c r="G124" s="7">
        <v>1344029.6089756356</v>
      </c>
      <c r="H124" s="7">
        <v>1332273.8830246299</v>
      </c>
      <c r="I124" s="7">
        <v>1399203.2795591848</v>
      </c>
      <c r="J124" s="7">
        <v>1468535.3515236008</v>
      </c>
      <c r="K124" s="7">
        <v>1357285.2021509658</v>
      </c>
      <c r="L124" s="7">
        <v>1519642.0035849432</v>
      </c>
      <c r="M124" s="7">
        <v>1312458.1756622186</v>
      </c>
      <c r="N124" s="7">
        <v>1436229.5027550953</v>
      </c>
      <c r="O124" s="7">
        <v>1533859.7224988381</v>
      </c>
      <c r="P124" s="7"/>
      <c r="Q124" s="7"/>
      <c r="R124" s="7"/>
      <c r="S124" s="7"/>
      <c r="T124" s="7"/>
    </row>
    <row r="125" spans="1:20" x14ac:dyDescent="0.25">
      <c r="A125" s="2" t="s">
        <v>123</v>
      </c>
      <c r="B125" s="7">
        <v>1341931.7864967138</v>
      </c>
      <c r="C125" s="7">
        <v>1311608.2785633672</v>
      </c>
      <c r="D125" s="7">
        <v>1368963.0551682932</v>
      </c>
      <c r="E125" s="7">
        <v>1385474.2415189536</v>
      </c>
      <c r="F125" s="7">
        <v>1339921.3304122684</v>
      </c>
      <c r="G125" s="7">
        <v>1301398.8913231096</v>
      </c>
      <c r="H125" s="7">
        <v>1344029.6089756356</v>
      </c>
      <c r="I125" s="7">
        <v>1332273.8830246299</v>
      </c>
      <c r="J125" s="7">
        <v>1399203.2795591848</v>
      </c>
      <c r="K125" s="7">
        <v>1468535.3515236008</v>
      </c>
      <c r="L125" s="7">
        <v>1357285.2021509658</v>
      </c>
      <c r="M125" s="7">
        <v>1519642.0035849432</v>
      </c>
      <c r="N125" s="7">
        <v>1312458.1756622186</v>
      </c>
      <c r="O125" s="7">
        <v>1436229.5027550953</v>
      </c>
      <c r="P125" s="7"/>
      <c r="Q125" s="7"/>
      <c r="R125" s="7"/>
      <c r="S125" s="7"/>
      <c r="T125" s="7"/>
    </row>
    <row r="126" spans="1:20" x14ac:dyDescent="0.25">
      <c r="A126" s="1" t="s">
        <v>124</v>
      </c>
      <c r="B126" s="7">
        <v>1637078.2712607051</v>
      </c>
      <c r="C126" s="7">
        <v>1341931.7864967138</v>
      </c>
      <c r="D126" s="7">
        <v>1311608.2785633672</v>
      </c>
      <c r="E126" s="7">
        <v>1368963.0551682932</v>
      </c>
      <c r="F126" s="7">
        <v>1385474.2415189536</v>
      </c>
      <c r="G126" s="7">
        <v>1339921.3304122684</v>
      </c>
      <c r="H126" s="7">
        <v>1301398.8913231096</v>
      </c>
      <c r="I126" s="7">
        <v>1344029.6089756356</v>
      </c>
      <c r="J126" s="7">
        <v>1332273.8830246299</v>
      </c>
      <c r="K126" s="7">
        <v>1399203.2795591848</v>
      </c>
      <c r="L126" s="7">
        <v>1468535.3515236008</v>
      </c>
      <c r="M126" s="7">
        <v>1357285.2021509658</v>
      </c>
      <c r="N126" s="7">
        <v>1519642.0035849432</v>
      </c>
      <c r="O126" s="7">
        <v>1312458.1756622186</v>
      </c>
      <c r="P126" s="7"/>
      <c r="Q126" s="7"/>
      <c r="R126" s="7"/>
      <c r="S126" s="7"/>
      <c r="T126" s="7"/>
    </row>
    <row r="127" spans="1:20" x14ac:dyDescent="0.25">
      <c r="A127" s="1" t="s">
        <v>125</v>
      </c>
      <c r="B127" s="7">
        <v>1391952.0347872269</v>
      </c>
      <c r="C127" s="7">
        <v>1637078.2712607051</v>
      </c>
      <c r="D127" s="7">
        <v>1341931.7864967138</v>
      </c>
      <c r="E127" s="7">
        <v>1311608.2785633672</v>
      </c>
      <c r="F127" s="7">
        <v>1368963.0551682932</v>
      </c>
      <c r="G127" s="7">
        <v>1385474.2415189536</v>
      </c>
      <c r="H127" s="7">
        <v>1339921.3304122684</v>
      </c>
      <c r="I127" s="7">
        <v>1301398.8913231096</v>
      </c>
      <c r="J127" s="7">
        <v>1344029.6089756356</v>
      </c>
      <c r="K127" s="7">
        <v>1332273.8830246299</v>
      </c>
      <c r="L127" s="7">
        <v>1399203.2795591848</v>
      </c>
      <c r="M127" s="7">
        <v>1468535.3515236008</v>
      </c>
      <c r="N127" s="7">
        <v>1357285.2021509658</v>
      </c>
      <c r="O127" s="7">
        <v>1519642.0035849432</v>
      </c>
      <c r="P127" s="7"/>
      <c r="Q127" s="7"/>
      <c r="R127" s="7"/>
      <c r="S127" s="7"/>
      <c r="T127" s="7"/>
    </row>
    <row r="128" spans="1:20" x14ac:dyDescent="0.25">
      <c r="A128" s="2" t="s">
        <v>126</v>
      </c>
      <c r="B128" s="7">
        <v>1596784.3391090753</v>
      </c>
      <c r="C128" s="7">
        <v>1391952.0347872269</v>
      </c>
      <c r="D128" s="7">
        <v>1637078.2712607051</v>
      </c>
      <c r="E128" s="7">
        <v>1341931.7864967138</v>
      </c>
      <c r="F128" s="7">
        <v>1311608.2785633672</v>
      </c>
      <c r="G128" s="7">
        <v>1368963.0551682932</v>
      </c>
      <c r="H128" s="7">
        <v>1385474.2415189536</v>
      </c>
      <c r="I128" s="7">
        <v>1339921.3304122684</v>
      </c>
      <c r="J128" s="7">
        <v>1301398.8913231096</v>
      </c>
      <c r="K128" s="7">
        <v>1344029.6089756356</v>
      </c>
      <c r="L128" s="7">
        <v>1332273.8830246299</v>
      </c>
      <c r="M128" s="7">
        <v>1399203.2795591848</v>
      </c>
      <c r="N128" s="7">
        <v>1468535.3515236008</v>
      </c>
      <c r="O128" s="7">
        <v>1357285.2021509658</v>
      </c>
      <c r="P128" s="7"/>
      <c r="Q128" s="7"/>
      <c r="R128" s="7"/>
      <c r="S128" s="7"/>
      <c r="T128" s="7"/>
    </row>
    <row r="129" spans="1:20" x14ac:dyDescent="0.25">
      <c r="A129" s="4" t="s">
        <v>127</v>
      </c>
      <c r="B129" s="7">
        <v>1555001.3941445926</v>
      </c>
      <c r="C129" s="7">
        <v>1596784.3391090753</v>
      </c>
      <c r="D129" s="7">
        <v>1391952.0347872269</v>
      </c>
      <c r="E129" s="7">
        <v>1637078.2712607051</v>
      </c>
      <c r="F129" s="7">
        <v>1341931.7864967138</v>
      </c>
      <c r="G129" s="7">
        <v>1311608.2785633672</v>
      </c>
      <c r="H129" s="7">
        <v>1368963.0551682932</v>
      </c>
      <c r="I129" s="7">
        <v>1385474.2415189536</v>
      </c>
      <c r="J129" s="7">
        <v>1339921.3304122684</v>
      </c>
      <c r="K129" s="7">
        <v>1301398.8913231096</v>
      </c>
      <c r="L129" s="7">
        <v>1344029.6089756356</v>
      </c>
      <c r="M129" s="7">
        <v>1332273.8830246299</v>
      </c>
      <c r="N129" s="7">
        <v>1399203.2795591848</v>
      </c>
      <c r="O129" s="7">
        <v>1468535.3515236008</v>
      </c>
      <c r="P129" s="7"/>
      <c r="Q129" s="7"/>
      <c r="R129" s="7"/>
      <c r="S129" s="7"/>
      <c r="T129" s="7"/>
    </row>
    <row r="130" spans="1:20" x14ac:dyDescent="0.25">
      <c r="A130" s="6" t="s">
        <v>128</v>
      </c>
      <c r="B130" s="7">
        <v>1526586.2046073158</v>
      </c>
      <c r="C130" s="7">
        <v>1555001.3941445926</v>
      </c>
      <c r="D130" s="7">
        <v>1596784.3391090753</v>
      </c>
      <c r="E130" s="7">
        <v>1391952.0347872269</v>
      </c>
      <c r="F130" s="7">
        <v>1637078.2712607051</v>
      </c>
      <c r="G130" s="7">
        <v>1341931.7864967138</v>
      </c>
      <c r="H130" s="7">
        <v>1311608.2785633672</v>
      </c>
      <c r="I130" s="7">
        <v>1368963.0551682932</v>
      </c>
      <c r="J130" s="7">
        <v>1385474.2415189536</v>
      </c>
      <c r="K130" s="7">
        <v>1339921.3304122684</v>
      </c>
      <c r="L130" s="7">
        <v>1301398.8913231096</v>
      </c>
      <c r="M130" s="7">
        <v>1344029.6089756356</v>
      </c>
      <c r="N130" s="7">
        <v>1332273.8830246299</v>
      </c>
      <c r="O130" s="7">
        <v>1399203.2795591848</v>
      </c>
      <c r="P130" s="7"/>
      <c r="Q130" s="7"/>
      <c r="R130" s="7"/>
      <c r="S130" s="7"/>
      <c r="T130" s="7"/>
    </row>
    <row r="131" spans="1:20" x14ac:dyDescent="0.25">
      <c r="A131" s="3" t="s">
        <v>129</v>
      </c>
      <c r="B131" s="7">
        <v>1533492.597756091</v>
      </c>
      <c r="C131" s="7">
        <v>1526586.2046073158</v>
      </c>
      <c r="D131" s="7">
        <v>1555001.3941445926</v>
      </c>
      <c r="E131" s="7">
        <v>1596784.3391090753</v>
      </c>
      <c r="F131" s="7">
        <v>1391952.0347872269</v>
      </c>
      <c r="G131" s="7">
        <v>1637078.2712607051</v>
      </c>
      <c r="H131" s="7">
        <v>1341931.7864967138</v>
      </c>
      <c r="I131" s="7">
        <v>1311608.2785633672</v>
      </c>
      <c r="J131" s="7">
        <v>1368963.0551682932</v>
      </c>
      <c r="K131" s="7">
        <v>1385474.2415189536</v>
      </c>
      <c r="L131" s="7">
        <v>1339921.3304122684</v>
      </c>
      <c r="M131" s="7">
        <v>1301398.8913231096</v>
      </c>
      <c r="N131" s="7">
        <v>1344029.6089756356</v>
      </c>
      <c r="O131" s="7">
        <v>1332273.8830246299</v>
      </c>
      <c r="P131" s="7"/>
      <c r="Q131" s="7"/>
      <c r="R131" s="7"/>
      <c r="S131" s="7"/>
      <c r="T131" s="7"/>
    </row>
    <row r="132" spans="1:20" x14ac:dyDescent="0.25">
      <c r="A132" s="3" t="s">
        <v>130</v>
      </c>
      <c r="B132" s="7">
        <v>1501200.9891787823</v>
      </c>
      <c r="C132" s="7">
        <v>1533492.597756091</v>
      </c>
      <c r="D132" s="7">
        <v>1526586.2046073158</v>
      </c>
      <c r="E132" s="7">
        <v>1555001.3941445926</v>
      </c>
      <c r="F132" s="7">
        <v>1596784.3391090753</v>
      </c>
      <c r="G132" s="7">
        <v>1391952.0347872269</v>
      </c>
      <c r="H132" s="7">
        <v>1637078.2712607051</v>
      </c>
      <c r="I132" s="7">
        <v>1341931.7864967138</v>
      </c>
      <c r="J132" s="7">
        <v>1311608.2785633672</v>
      </c>
      <c r="K132" s="7">
        <v>1368963.0551682932</v>
      </c>
      <c r="L132" s="7">
        <v>1385474.2415189536</v>
      </c>
      <c r="M132" s="7">
        <v>1339921.3304122684</v>
      </c>
      <c r="N132" s="7">
        <v>1301398.8913231096</v>
      </c>
      <c r="O132" s="7">
        <v>1344029.6089756356</v>
      </c>
      <c r="P132" s="7"/>
      <c r="Q132" s="7"/>
      <c r="R132" s="7"/>
      <c r="S132" s="7"/>
      <c r="T132" s="7"/>
    </row>
    <row r="133" spans="1:20" x14ac:dyDescent="0.25">
      <c r="A133" s="5" t="s">
        <v>131</v>
      </c>
      <c r="B133" s="7">
        <v>1522578.8687512446</v>
      </c>
      <c r="C133" s="7">
        <v>1501200.9891787823</v>
      </c>
      <c r="D133" s="7">
        <v>1533492.597756091</v>
      </c>
      <c r="E133" s="7">
        <v>1526586.2046073158</v>
      </c>
      <c r="F133" s="7">
        <v>1555001.3941445926</v>
      </c>
      <c r="G133" s="7">
        <v>1596784.3391090753</v>
      </c>
      <c r="H133" s="7">
        <v>1391952.0347872269</v>
      </c>
      <c r="I133" s="7">
        <v>1637078.2712607051</v>
      </c>
      <c r="J133" s="7">
        <v>1341931.7864967138</v>
      </c>
      <c r="K133" s="7">
        <v>1311608.2785633672</v>
      </c>
      <c r="L133" s="7">
        <v>1368963.0551682932</v>
      </c>
      <c r="M133" s="7">
        <v>1385474.2415189536</v>
      </c>
      <c r="N133" s="7">
        <v>1339921.3304122684</v>
      </c>
      <c r="O133" s="7">
        <v>1301398.8913231096</v>
      </c>
      <c r="P133" s="7"/>
      <c r="Q133" s="7"/>
      <c r="R133" s="7"/>
      <c r="S133" s="7"/>
      <c r="T133" s="7"/>
    </row>
    <row r="134" spans="1:20" x14ac:dyDescent="0.25">
      <c r="A134" s="5" t="s">
        <v>132</v>
      </c>
      <c r="B134" s="7">
        <v>1528816.802761734</v>
      </c>
      <c r="C134" s="7">
        <v>1522578.8687512446</v>
      </c>
      <c r="D134" s="7">
        <v>1501200.9891787823</v>
      </c>
      <c r="E134" s="7">
        <v>1533492.597756091</v>
      </c>
      <c r="F134" s="7">
        <v>1526586.2046073158</v>
      </c>
      <c r="G134" s="7">
        <v>1555001.3941445926</v>
      </c>
      <c r="H134" s="7">
        <v>1596784.3391090753</v>
      </c>
      <c r="I134" s="7">
        <v>1391952.0347872269</v>
      </c>
      <c r="J134" s="7">
        <v>1637078.2712607051</v>
      </c>
      <c r="K134" s="7">
        <v>1341931.7864967138</v>
      </c>
      <c r="L134" s="7">
        <v>1311608.2785633672</v>
      </c>
      <c r="M134" s="7">
        <v>1368963.0551682932</v>
      </c>
      <c r="N134" s="7">
        <v>1385474.2415189536</v>
      </c>
      <c r="O134" s="7">
        <v>1339921.3304122684</v>
      </c>
      <c r="P134" s="7"/>
      <c r="Q134" s="7"/>
      <c r="R134" s="7"/>
      <c r="S134" s="7"/>
      <c r="T134" s="7"/>
    </row>
    <row r="135" spans="1:20" x14ac:dyDescent="0.25">
      <c r="A135" s="5" t="s">
        <v>133</v>
      </c>
      <c r="B135" s="7">
        <v>0</v>
      </c>
      <c r="C135" s="7">
        <v>1528816.802761734</v>
      </c>
      <c r="D135" s="7">
        <v>1522578.8687512446</v>
      </c>
      <c r="E135" s="7">
        <v>1501200.9891787823</v>
      </c>
      <c r="F135" s="7">
        <v>1533492.597756091</v>
      </c>
      <c r="G135" s="7">
        <v>1526586.2046073158</v>
      </c>
      <c r="H135" s="7">
        <v>1555001.3941445926</v>
      </c>
      <c r="I135" s="7">
        <v>1596784.3391090753</v>
      </c>
      <c r="J135" s="7">
        <v>1391952.0347872269</v>
      </c>
      <c r="K135" s="7">
        <v>1637078.2712607051</v>
      </c>
      <c r="L135" s="7">
        <v>1341931.7864967138</v>
      </c>
      <c r="M135" s="7">
        <v>1311608.2785633672</v>
      </c>
      <c r="N135" s="7">
        <v>1368963.0551682932</v>
      </c>
      <c r="O135" s="7">
        <v>1385474.2415189536</v>
      </c>
      <c r="P135" s="7"/>
      <c r="Q135" s="7"/>
      <c r="R135" s="7"/>
      <c r="S135" s="7"/>
      <c r="T135" s="7"/>
    </row>
    <row r="136" spans="1:20" x14ac:dyDescent="0.25">
      <c r="A136" s="2" t="s">
        <v>134</v>
      </c>
      <c r="B136" s="7"/>
      <c r="C136" s="7">
        <v>0</v>
      </c>
      <c r="D136" s="7">
        <v>1528816.802761734</v>
      </c>
      <c r="E136" s="7">
        <v>1522578.8687512446</v>
      </c>
      <c r="F136" s="7">
        <v>1501200.9891787823</v>
      </c>
      <c r="G136" s="7">
        <v>1533492.597756091</v>
      </c>
      <c r="H136" s="7">
        <v>1526586.2046073158</v>
      </c>
      <c r="I136" s="7">
        <v>1555001.3941445926</v>
      </c>
      <c r="J136" s="7">
        <v>1596784.3391090753</v>
      </c>
      <c r="K136" s="7">
        <v>1391952.0347872269</v>
      </c>
      <c r="L136" s="7">
        <v>1637078.2712607051</v>
      </c>
      <c r="M136" s="7">
        <v>1341931.7864967138</v>
      </c>
      <c r="N136" s="7">
        <v>1311608.2785633672</v>
      </c>
      <c r="O136" s="7">
        <v>1368963.0551682932</v>
      </c>
      <c r="P136" s="7"/>
      <c r="Q136" s="7"/>
      <c r="R136" s="7"/>
      <c r="S136" s="7"/>
      <c r="T136" s="7"/>
    </row>
    <row r="137" spans="1:20" x14ac:dyDescent="0.25">
      <c r="A137" s="2" t="s">
        <v>135</v>
      </c>
      <c r="B137" s="7"/>
      <c r="C137" s="7"/>
      <c r="D137" s="7">
        <v>0</v>
      </c>
      <c r="E137" s="7">
        <v>1528816.802761734</v>
      </c>
      <c r="F137" s="7">
        <v>1522578.8687512446</v>
      </c>
      <c r="G137" s="7">
        <v>1501200.9891787823</v>
      </c>
      <c r="H137" s="7">
        <v>1533492.597756091</v>
      </c>
      <c r="I137" s="7">
        <v>1526586.2046073158</v>
      </c>
      <c r="J137" s="7">
        <v>1555001.3941445926</v>
      </c>
      <c r="K137" s="7">
        <v>1596784.3391090753</v>
      </c>
      <c r="L137" s="7">
        <v>1391952.0347872269</v>
      </c>
      <c r="M137" s="7">
        <v>1637078.2712607051</v>
      </c>
      <c r="N137" s="7">
        <v>1341931.7864967138</v>
      </c>
      <c r="O137" s="7">
        <v>1311608.2785633672</v>
      </c>
      <c r="P137" s="7"/>
      <c r="Q137" s="7"/>
      <c r="R137" s="7"/>
      <c r="S137" s="7"/>
      <c r="T137" s="7"/>
    </row>
    <row r="138" spans="1:20" x14ac:dyDescent="0.25">
      <c r="A138" s="1" t="s">
        <v>136</v>
      </c>
      <c r="B138" s="7"/>
      <c r="C138" s="7"/>
      <c r="D138" s="7"/>
      <c r="E138" s="7">
        <v>0</v>
      </c>
      <c r="F138" s="7">
        <v>1528816.802761734</v>
      </c>
      <c r="G138" s="7">
        <v>1522578.8687512446</v>
      </c>
      <c r="H138" s="7">
        <v>1501200.9891787823</v>
      </c>
      <c r="I138" s="7">
        <v>1533492.597756091</v>
      </c>
      <c r="J138" s="7">
        <v>1526586.2046073158</v>
      </c>
      <c r="K138" s="7">
        <v>1555001.3941445926</v>
      </c>
      <c r="L138" s="7">
        <v>1596784.3391090753</v>
      </c>
      <c r="M138" s="7">
        <v>1391952.0347872269</v>
      </c>
      <c r="N138" s="7">
        <v>1637078.2712607051</v>
      </c>
      <c r="O138" s="7">
        <v>1341931.7864967138</v>
      </c>
      <c r="P138" s="7"/>
      <c r="Q138" s="7"/>
      <c r="R138" s="7"/>
      <c r="S138" s="7"/>
      <c r="T138" s="7"/>
    </row>
    <row r="139" spans="1:20" x14ac:dyDescent="0.25">
      <c r="A139" s="1" t="s">
        <v>137</v>
      </c>
      <c r="B139" s="7"/>
      <c r="C139" s="7"/>
      <c r="D139" s="7"/>
      <c r="E139" s="7"/>
      <c r="F139" s="7">
        <v>0</v>
      </c>
      <c r="G139" s="7">
        <v>1528816.802761734</v>
      </c>
      <c r="H139" s="7">
        <v>1522578.8687512446</v>
      </c>
      <c r="I139" s="7">
        <v>1501200.9891787823</v>
      </c>
      <c r="J139" s="7">
        <v>1533492.597756091</v>
      </c>
      <c r="K139" s="7">
        <v>1526586.2046073158</v>
      </c>
      <c r="L139" s="7">
        <v>1555001.3941445926</v>
      </c>
      <c r="M139" s="7">
        <v>1596784.3391090753</v>
      </c>
      <c r="N139" s="7">
        <v>1391952.0347872269</v>
      </c>
      <c r="O139" s="7">
        <v>1637078.2712607051</v>
      </c>
      <c r="P139" s="7"/>
      <c r="Q139" s="7"/>
      <c r="R139" s="7"/>
      <c r="S139" s="7"/>
      <c r="T139" s="7"/>
    </row>
    <row r="140" spans="1:20" x14ac:dyDescent="0.25">
      <c r="A140" s="2" t="s">
        <v>138</v>
      </c>
      <c r="B140" s="7"/>
      <c r="C140" s="7"/>
      <c r="D140" s="7"/>
      <c r="E140" s="7"/>
      <c r="F140" s="7"/>
      <c r="G140" s="7">
        <v>0</v>
      </c>
      <c r="H140" s="7">
        <v>1528816.802761734</v>
      </c>
      <c r="I140" s="7">
        <v>1522578.8687512446</v>
      </c>
      <c r="J140" s="7">
        <v>1501200.9891787823</v>
      </c>
      <c r="K140" s="7">
        <v>1533492.597756091</v>
      </c>
      <c r="L140" s="7">
        <v>1526586.2046073158</v>
      </c>
      <c r="M140" s="7">
        <v>1555001.3941445926</v>
      </c>
      <c r="N140" s="7">
        <v>1596784.3391090753</v>
      </c>
      <c r="O140" s="7">
        <v>1391952.0347872269</v>
      </c>
      <c r="P140" s="7"/>
      <c r="Q140" s="7"/>
      <c r="R140" s="7"/>
      <c r="S140" s="7"/>
      <c r="T140" s="7"/>
    </row>
    <row r="141" spans="1:20" x14ac:dyDescent="0.25">
      <c r="C141" s="7"/>
      <c r="D141" s="7"/>
      <c r="E141" s="7"/>
      <c r="F141" s="7"/>
      <c r="G141" s="7"/>
      <c r="H141" s="7">
        <v>0</v>
      </c>
      <c r="I141" s="7">
        <v>1528816.802761734</v>
      </c>
      <c r="J141" s="7">
        <v>1522578.8687512446</v>
      </c>
      <c r="K141" s="7">
        <v>1501200.9891787823</v>
      </c>
      <c r="L141" s="7">
        <v>1533492.597756091</v>
      </c>
      <c r="M141" s="7">
        <v>1526586.2046073158</v>
      </c>
      <c r="N141" s="7">
        <v>1555001.3941445926</v>
      </c>
      <c r="O141" s="7">
        <v>1596784.3391090753</v>
      </c>
      <c r="P141" s="7"/>
      <c r="Q141" s="7"/>
      <c r="R141" s="7"/>
      <c r="S141" s="7"/>
      <c r="T141" s="7"/>
    </row>
    <row r="142" spans="1:20" x14ac:dyDescent="0.25">
      <c r="D142" s="7"/>
      <c r="E142" s="7"/>
      <c r="F142" s="7"/>
      <c r="G142" s="7"/>
      <c r="H142" s="7"/>
      <c r="I142" s="7">
        <v>0</v>
      </c>
      <c r="J142" s="7">
        <v>1528816.802761734</v>
      </c>
      <c r="K142" s="7">
        <v>1522578.8687512446</v>
      </c>
      <c r="L142" s="7">
        <v>1501200.9891787823</v>
      </c>
      <c r="M142" s="7">
        <v>1533492.597756091</v>
      </c>
      <c r="N142" s="7">
        <v>1526586.2046073158</v>
      </c>
      <c r="O142" s="7">
        <v>1555001.3941445926</v>
      </c>
      <c r="P142" s="7"/>
      <c r="Q142" s="7"/>
      <c r="R142" s="7"/>
      <c r="S142" s="7"/>
      <c r="T142" s="7"/>
    </row>
    <row r="143" spans="1:20" x14ac:dyDescent="0.25">
      <c r="E143" s="7"/>
      <c r="F143" s="7"/>
      <c r="G143" s="7"/>
      <c r="H143" s="7"/>
      <c r="I143" s="7"/>
      <c r="J143" s="7">
        <v>0</v>
      </c>
      <c r="K143" s="7">
        <v>1528816.802761734</v>
      </c>
      <c r="L143" s="7">
        <v>1522578.8687512446</v>
      </c>
      <c r="M143" s="7">
        <v>1501200.9891787823</v>
      </c>
      <c r="N143" s="7">
        <v>1533492.597756091</v>
      </c>
      <c r="O143" s="7">
        <v>1526586.2046073158</v>
      </c>
      <c r="P143" s="7"/>
      <c r="Q143" s="7"/>
      <c r="R143" s="7"/>
      <c r="S143" s="7"/>
      <c r="T143" s="7"/>
    </row>
    <row r="144" spans="1:20" x14ac:dyDescent="0.25">
      <c r="F144" s="7"/>
      <c r="G144" s="7"/>
      <c r="H144" s="7"/>
      <c r="I144" s="7"/>
      <c r="J144" s="7"/>
      <c r="K144" s="7">
        <v>0</v>
      </c>
      <c r="L144" s="7">
        <v>1528816.802761734</v>
      </c>
      <c r="M144" s="7">
        <v>1522578.8687512446</v>
      </c>
      <c r="N144" s="7">
        <v>1501200.9891787823</v>
      </c>
      <c r="O144" s="7">
        <v>1533492.597756091</v>
      </c>
      <c r="P144" s="7"/>
      <c r="Q144" s="7"/>
      <c r="R144" s="7"/>
      <c r="S144" s="7"/>
      <c r="T144" s="7"/>
    </row>
    <row r="145" spans="7:20" x14ac:dyDescent="0.25">
      <c r="G145" s="7"/>
      <c r="H145" s="7"/>
      <c r="I145" s="7"/>
      <c r="J145" s="7"/>
      <c r="K145" s="7"/>
      <c r="L145" s="7">
        <v>0</v>
      </c>
      <c r="M145" s="7">
        <v>1528816.802761734</v>
      </c>
      <c r="N145" s="7">
        <v>1522578.8687512446</v>
      </c>
      <c r="O145" s="7">
        <v>1501200.9891787823</v>
      </c>
      <c r="P145" s="7"/>
      <c r="Q145" s="7"/>
      <c r="R145" s="7"/>
      <c r="S145" s="7"/>
      <c r="T145" s="7"/>
    </row>
    <row r="146" spans="7:20" x14ac:dyDescent="0.25">
      <c r="H146" s="7"/>
      <c r="I146" s="7"/>
      <c r="J146" s="7"/>
      <c r="K146" s="7"/>
      <c r="L146" s="7"/>
      <c r="M146" s="7">
        <v>0</v>
      </c>
      <c r="N146" s="7">
        <v>1528816.802761734</v>
      </c>
      <c r="O146" s="7">
        <v>1522578.8687512446</v>
      </c>
      <c r="P146" s="7"/>
      <c r="Q146" s="7"/>
      <c r="R146" s="7"/>
      <c r="S146" s="7"/>
      <c r="T146" s="7"/>
    </row>
    <row r="147" spans="7:20" x14ac:dyDescent="0.25">
      <c r="I147" s="7"/>
      <c r="J147" s="7"/>
      <c r="K147" s="7"/>
      <c r="L147" s="7"/>
      <c r="M147" s="7"/>
      <c r="N147" s="7">
        <v>0</v>
      </c>
      <c r="O147" s="7">
        <v>1528816.802761734</v>
      </c>
      <c r="P147" s="7"/>
      <c r="Q147" s="7"/>
      <c r="R147" s="7"/>
      <c r="S147" s="7"/>
      <c r="T147" s="7"/>
    </row>
    <row r="148" spans="7:20" x14ac:dyDescent="0.25">
      <c r="J148" s="7"/>
      <c r="K148" s="7"/>
      <c r="L148" s="7"/>
      <c r="M148" s="7"/>
      <c r="N148" s="7"/>
      <c r="O148" s="7">
        <v>0</v>
      </c>
      <c r="P148" s="7"/>
      <c r="Q148" s="7"/>
      <c r="R148" s="7"/>
      <c r="S148" s="7"/>
      <c r="T148" s="7"/>
    </row>
    <row r="149" spans="7:20" x14ac:dyDescent="0.25"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7:20" x14ac:dyDescent="0.25">
      <c r="L150" s="7"/>
      <c r="M150" s="7"/>
      <c r="N150" s="7"/>
      <c r="O150" s="7"/>
      <c r="P150" s="7"/>
      <c r="Q150" s="7"/>
      <c r="R150" s="7"/>
      <c r="S150" s="7"/>
      <c r="T150" s="7"/>
    </row>
    <row r="151" spans="7:20" x14ac:dyDescent="0.25">
      <c r="M151" s="7"/>
      <c r="N151" s="7"/>
      <c r="O151" s="7"/>
      <c r="P151" s="7"/>
      <c r="Q151" s="7"/>
      <c r="R151" s="7"/>
      <c r="S151" s="7"/>
      <c r="T151" s="7"/>
    </row>
    <row r="152" spans="7:20" x14ac:dyDescent="0.25">
      <c r="N152" s="7"/>
      <c r="O152" s="7"/>
      <c r="P152" s="7"/>
      <c r="Q152" s="7"/>
      <c r="R152" s="7"/>
      <c r="S152" s="7"/>
      <c r="T152" s="7"/>
    </row>
    <row r="153" spans="7:20" x14ac:dyDescent="0.25">
      <c r="O153" s="7"/>
      <c r="P153" s="7"/>
      <c r="Q153" s="7"/>
      <c r="R153" s="7"/>
      <c r="S153" s="7"/>
      <c r="T153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149"/>
  <sheetViews>
    <sheetView topLeftCell="A16" workbookViewId="0">
      <selection activeCell="X19" sqref="X19:X33"/>
    </sheetView>
  </sheetViews>
  <sheetFormatPr defaultRowHeight="15" x14ac:dyDescent="0.25"/>
  <cols>
    <col min="1" max="1" width="9.140625" style="7"/>
    <col min="19" max="19" width="4.28515625" bestFit="1" customWidth="1"/>
    <col min="20" max="20" width="3.28515625" customWidth="1"/>
    <col min="21" max="21" width="2.7109375" bestFit="1" customWidth="1"/>
    <col min="22" max="22" width="2" bestFit="1" customWidth="1"/>
  </cols>
  <sheetData>
    <row r="2" spans="1:16" x14ac:dyDescent="0.25">
      <c r="A2" s="7" t="s">
        <v>139</v>
      </c>
      <c r="B2" s="7" t="s">
        <v>142</v>
      </c>
    </row>
    <row r="3" spans="1:16" x14ac:dyDescent="0.25">
      <c r="A3" s="2" t="s">
        <v>2</v>
      </c>
      <c r="B3" s="7">
        <v>1765914.08</v>
      </c>
      <c r="C3" s="7" t="s">
        <v>142</v>
      </c>
    </row>
    <row r="4" spans="1:16" x14ac:dyDescent="0.25">
      <c r="A4" s="2" t="s">
        <v>3</v>
      </c>
      <c r="B4" s="7">
        <v>1692846</v>
      </c>
      <c r="C4" s="7">
        <v>1765914.08</v>
      </c>
      <c r="D4" s="7" t="s">
        <v>142</v>
      </c>
    </row>
    <row r="5" spans="1:16" x14ac:dyDescent="0.25">
      <c r="A5" s="2" t="s">
        <v>4</v>
      </c>
      <c r="B5" s="7">
        <v>1896389.4400000002</v>
      </c>
      <c r="C5" s="7">
        <v>1692846</v>
      </c>
      <c r="D5" s="7">
        <v>1765914.08</v>
      </c>
      <c r="E5" s="7" t="s">
        <v>142</v>
      </c>
    </row>
    <row r="6" spans="1:16" x14ac:dyDescent="0.25">
      <c r="A6" s="2" t="s">
        <v>5</v>
      </c>
      <c r="B6" s="7">
        <v>1896843.5999999999</v>
      </c>
      <c r="C6" s="7">
        <v>1896389.4400000002</v>
      </c>
      <c r="D6" s="7">
        <v>1692846</v>
      </c>
      <c r="E6" s="7">
        <v>1765914.08</v>
      </c>
      <c r="F6" s="7" t="s">
        <v>142</v>
      </c>
    </row>
    <row r="7" spans="1:16" x14ac:dyDescent="0.25">
      <c r="A7" s="2" t="s">
        <v>6</v>
      </c>
      <c r="B7" s="7">
        <v>1879187.35</v>
      </c>
      <c r="C7" s="7">
        <v>1896843.5999999999</v>
      </c>
      <c r="D7" s="7">
        <v>1896389.4400000002</v>
      </c>
      <c r="E7" s="7">
        <v>1692846</v>
      </c>
      <c r="F7" s="7">
        <v>1765914.08</v>
      </c>
      <c r="G7" s="7" t="s">
        <v>142</v>
      </c>
    </row>
    <row r="8" spans="1:16" x14ac:dyDescent="0.25">
      <c r="A8" s="2" t="s">
        <v>7</v>
      </c>
      <c r="B8" s="7">
        <v>1803880.2</v>
      </c>
      <c r="C8" s="7">
        <v>1879187.35</v>
      </c>
      <c r="D8" s="7">
        <v>1896843.5999999999</v>
      </c>
      <c r="E8" s="7">
        <v>1896389.4400000002</v>
      </c>
      <c r="F8" s="7">
        <v>1692846</v>
      </c>
      <c r="G8" s="7">
        <v>1765914.08</v>
      </c>
      <c r="H8" s="7" t="s">
        <v>142</v>
      </c>
    </row>
    <row r="9" spans="1:16" x14ac:dyDescent="0.25">
      <c r="A9" s="2" t="s">
        <v>8</v>
      </c>
      <c r="B9" s="7">
        <v>2022745.68</v>
      </c>
      <c r="C9" s="7">
        <v>1803880.2</v>
      </c>
      <c r="D9" s="7">
        <v>1879187.35</v>
      </c>
      <c r="E9" s="7">
        <v>1896843.5999999999</v>
      </c>
      <c r="F9" s="7">
        <v>1896389.4400000002</v>
      </c>
      <c r="G9" s="7">
        <v>1692846</v>
      </c>
      <c r="H9" s="7">
        <v>1765914.08</v>
      </c>
      <c r="I9" s="7" t="s">
        <v>142</v>
      </c>
    </row>
    <row r="10" spans="1:16" x14ac:dyDescent="0.25">
      <c r="A10" s="2" t="s">
        <v>9</v>
      </c>
      <c r="B10" s="7">
        <v>1926486.0000000002</v>
      </c>
      <c r="C10" s="7">
        <v>2022745.68</v>
      </c>
      <c r="D10" s="7">
        <v>1803880.2</v>
      </c>
      <c r="E10" s="7">
        <v>1879187.35</v>
      </c>
      <c r="F10" s="7">
        <v>1896843.5999999999</v>
      </c>
      <c r="G10" s="7">
        <v>1896389.4400000002</v>
      </c>
      <c r="H10" s="7">
        <v>1692846</v>
      </c>
      <c r="I10" s="7">
        <v>1765914.08</v>
      </c>
      <c r="J10" s="7" t="s">
        <v>142</v>
      </c>
    </row>
    <row r="11" spans="1:16" x14ac:dyDescent="0.25">
      <c r="A11" s="2" t="s">
        <v>10</v>
      </c>
      <c r="B11" s="7">
        <v>1729161.3599999999</v>
      </c>
      <c r="C11" s="7">
        <v>1926486.0000000002</v>
      </c>
      <c r="D11" s="7">
        <v>2022745.68</v>
      </c>
      <c r="E11" s="7">
        <v>1803880.2</v>
      </c>
      <c r="F11" s="7">
        <v>1879187.35</v>
      </c>
      <c r="G11" s="7">
        <v>1896843.5999999999</v>
      </c>
      <c r="H11" s="7">
        <v>1896389.4400000002</v>
      </c>
      <c r="I11" s="7">
        <v>1692846</v>
      </c>
      <c r="J11" s="7">
        <v>1765914.08</v>
      </c>
      <c r="K11" s="7" t="s">
        <v>142</v>
      </c>
    </row>
    <row r="12" spans="1:16" x14ac:dyDescent="0.25">
      <c r="A12" s="2" t="s">
        <v>11</v>
      </c>
      <c r="B12" s="7">
        <v>1924735.5599999998</v>
      </c>
      <c r="C12" s="7">
        <v>1729161.3599999999</v>
      </c>
      <c r="D12" s="7">
        <v>1926486.0000000002</v>
      </c>
      <c r="E12" s="7">
        <v>2022745.68</v>
      </c>
      <c r="F12" s="7">
        <v>1803880.2</v>
      </c>
      <c r="G12" s="7">
        <v>1879187.35</v>
      </c>
      <c r="H12" s="7">
        <v>1896843.5999999999</v>
      </c>
      <c r="I12" s="7">
        <v>1896389.4400000002</v>
      </c>
      <c r="J12" s="7">
        <v>1692846</v>
      </c>
      <c r="K12" s="7">
        <v>1765914.08</v>
      </c>
      <c r="L12" s="7" t="s">
        <v>142</v>
      </c>
    </row>
    <row r="13" spans="1:16" x14ac:dyDescent="0.25">
      <c r="A13" s="2" t="s">
        <v>12</v>
      </c>
      <c r="B13" s="7">
        <v>1980825.21</v>
      </c>
      <c r="C13" s="7">
        <v>1924735.5599999998</v>
      </c>
      <c r="D13" s="7">
        <v>1729161.3599999999</v>
      </c>
      <c r="E13" s="7">
        <v>1926486.0000000002</v>
      </c>
      <c r="F13" s="7">
        <v>2022745.68</v>
      </c>
      <c r="G13" s="7">
        <v>1803880.2</v>
      </c>
      <c r="H13" s="7">
        <v>1879187.35</v>
      </c>
      <c r="I13" s="7">
        <v>1896843.5999999999</v>
      </c>
      <c r="J13" s="7">
        <v>1896389.4400000002</v>
      </c>
      <c r="K13" s="7">
        <v>1692846</v>
      </c>
      <c r="L13" s="7">
        <v>1765914.08</v>
      </c>
      <c r="M13" s="7" t="s">
        <v>142</v>
      </c>
    </row>
    <row r="14" spans="1:16" x14ac:dyDescent="0.25">
      <c r="A14" s="2" t="s">
        <v>13</v>
      </c>
      <c r="B14" s="7">
        <v>1882182.24</v>
      </c>
      <c r="C14" s="7">
        <v>1980825.21</v>
      </c>
      <c r="D14" s="7">
        <v>1924735.5599999998</v>
      </c>
      <c r="E14" s="7">
        <v>1729161.3599999999</v>
      </c>
      <c r="F14" s="7">
        <v>1926486.0000000002</v>
      </c>
      <c r="G14" s="7">
        <v>2022745.68</v>
      </c>
      <c r="H14" s="7">
        <v>1803880.2</v>
      </c>
      <c r="I14" s="7">
        <v>1879187.35</v>
      </c>
      <c r="J14" s="7">
        <v>1896843.5999999999</v>
      </c>
      <c r="K14" s="7">
        <v>1896389.4400000002</v>
      </c>
      <c r="L14" s="7">
        <v>1692846</v>
      </c>
      <c r="M14" s="7">
        <v>1765914.08</v>
      </c>
      <c r="N14" s="7" t="s">
        <v>142</v>
      </c>
    </row>
    <row r="15" spans="1:16" x14ac:dyDescent="0.25">
      <c r="A15" s="3" t="s">
        <v>14</v>
      </c>
      <c r="B15" s="7">
        <v>1877594.32</v>
      </c>
      <c r="C15" s="7">
        <v>1882182.24</v>
      </c>
      <c r="D15" s="7">
        <v>1980825.21</v>
      </c>
      <c r="E15" s="7">
        <v>1924735.5599999998</v>
      </c>
      <c r="F15" s="7">
        <v>1729161.3599999999</v>
      </c>
      <c r="G15" s="7">
        <v>1926486.0000000002</v>
      </c>
      <c r="H15" s="7">
        <v>2022745.68</v>
      </c>
      <c r="I15" s="7">
        <v>1803880.2</v>
      </c>
      <c r="J15" s="7">
        <v>1879187.35</v>
      </c>
      <c r="K15" s="7">
        <v>1896843.5999999999</v>
      </c>
      <c r="L15" s="7">
        <v>1896389.4400000002</v>
      </c>
      <c r="M15" s="7">
        <v>1692846</v>
      </c>
      <c r="N15" s="7">
        <v>1765914.08</v>
      </c>
      <c r="O15" s="7" t="s">
        <v>142</v>
      </c>
    </row>
    <row r="16" spans="1:16" x14ac:dyDescent="0.25">
      <c r="A16" s="2" t="s">
        <v>15</v>
      </c>
      <c r="B16" s="7">
        <v>1728493.07</v>
      </c>
      <c r="C16" s="7">
        <v>1877594.32</v>
      </c>
      <c r="D16" s="7">
        <v>1882182.24</v>
      </c>
      <c r="E16" s="7">
        <v>1980825.21</v>
      </c>
      <c r="F16" s="7">
        <v>1924735.5599999998</v>
      </c>
      <c r="G16" s="7">
        <v>1729161.3599999999</v>
      </c>
      <c r="H16" s="7">
        <v>1926486.0000000002</v>
      </c>
      <c r="I16" s="7">
        <v>2022745.68</v>
      </c>
      <c r="J16" s="7">
        <v>1803880.2</v>
      </c>
      <c r="K16" s="7">
        <v>1879187.35</v>
      </c>
      <c r="L16" s="7">
        <v>1896843.5999999999</v>
      </c>
      <c r="M16" s="7">
        <v>1896389.4400000002</v>
      </c>
      <c r="N16" s="7">
        <v>1692846</v>
      </c>
      <c r="O16" s="7">
        <v>1765914.08</v>
      </c>
      <c r="P16" s="7" t="s">
        <v>142</v>
      </c>
    </row>
    <row r="17" spans="1:38" ht="15.75" thickBot="1" x14ac:dyDescent="0.3">
      <c r="A17" s="2" t="s">
        <v>16</v>
      </c>
      <c r="B17" s="7">
        <v>2117691.23</v>
      </c>
      <c r="C17" s="7">
        <v>1728493.07</v>
      </c>
      <c r="D17" s="7">
        <v>1877594.32</v>
      </c>
      <c r="E17" s="7">
        <v>1882182.24</v>
      </c>
      <c r="F17" s="7">
        <v>1980825.21</v>
      </c>
      <c r="G17" s="7">
        <v>1924735.5599999998</v>
      </c>
      <c r="H17" s="7">
        <v>1729161.3599999999</v>
      </c>
      <c r="I17" s="7">
        <v>1926486.0000000002</v>
      </c>
      <c r="J17" s="7">
        <v>2022745.68</v>
      </c>
      <c r="K17" s="7">
        <v>1803880.2</v>
      </c>
      <c r="L17" s="7">
        <v>1879187.35</v>
      </c>
      <c r="M17" s="7">
        <v>1896843.5999999999</v>
      </c>
      <c r="N17" s="7">
        <v>1896389.4400000002</v>
      </c>
      <c r="O17" s="7">
        <v>1692846</v>
      </c>
      <c r="P17" s="7">
        <v>1765914.08</v>
      </c>
      <c r="Q17" s="7" t="s">
        <v>142</v>
      </c>
      <c r="R17" s="7"/>
      <c r="S17" s="7"/>
      <c r="T17" s="7"/>
      <c r="U17" s="7"/>
    </row>
    <row r="18" spans="1:38" x14ac:dyDescent="0.25">
      <c r="A18" s="2"/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G18" s="2" t="s">
        <v>7</v>
      </c>
      <c r="H18" s="2" t="s">
        <v>8</v>
      </c>
      <c r="I18" s="2" t="s">
        <v>9</v>
      </c>
      <c r="J18" s="2" t="s">
        <v>10</v>
      </c>
      <c r="K18" s="2" t="s">
        <v>11</v>
      </c>
      <c r="L18" s="2" t="s">
        <v>12</v>
      </c>
      <c r="M18" s="2" t="s">
        <v>13</v>
      </c>
      <c r="N18" s="3" t="s">
        <v>14</v>
      </c>
      <c r="O18" s="2" t="s">
        <v>15</v>
      </c>
      <c r="P18" s="2" t="s">
        <v>16</v>
      </c>
      <c r="Q18" s="2" t="s">
        <v>17</v>
      </c>
      <c r="R18" s="2"/>
      <c r="S18" s="2" t="s">
        <v>181</v>
      </c>
      <c r="T18" s="2"/>
      <c r="U18" s="2"/>
      <c r="W18" s="26" t="s">
        <v>181</v>
      </c>
      <c r="X18" s="26" t="s">
        <v>2</v>
      </c>
      <c r="Y18" s="12" t="s">
        <v>3</v>
      </c>
      <c r="Z18" s="12" t="s">
        <v>4</v>
      </c>
      <c r="AA18" s="12" t="s">
        <v>5</v>
      </c>
      <c r="AB18" s="12" t="s">
        <v>6</v>
      </c>
      <c r="AC18" s="12" t="s">
        <v>7</v>
      </c>
      <c r="AD18" s="12" t="s">
        <v>8</v>
      </c>
      <c r="AE18" s="12" t="s">
        <v>9</v>
      </c>
      <c r="AF18" s="12" t="s">
        <v>10</v>
      </c>
      <c r="AG18" s="12" t="s">
        <v>11</v>
      </c>
      <c r="AH18" s="12" t="s">
        <v>12</v>
      </c>
      <c r="AI18" s="12" t="s">
        <v>13</v>
      </c>
      <c r="AJ18" s="12" t="s">
        <v>14</v>
      </c>
      <c r="AK18" s="12" t="s">
        <v>15</v>
      </c>
      <c r="AL18" s="12" t="s">
        <v>16</v>
      </c>
    </row>
    <row r="19" spans="1:38" x14ac:dyDescent="0.25">
      <c r="A19" s="2" t="s">
        <v>17</v>
      </c>
      <c r="B19" s="7">
        <v>2017085.91</v>
      </c>
      <c r="C19" s="7">
        <v>2117691.23</v>
      </c>
      <c r="D19" s="7">
        <v>1728493.07</v>
      </c>
      <c r="E19" s="7">
        <v>1877594.32</v>
      </c>
      <c r="F19" s="7">
        <v>1882182.24</v>
      </c>
      <c r="G19" s="7">
        <v>1980825.21</v>
      </c>
      <c r="H19" s="7">
        <v>1924735.5599999998</v>
      </c>
      <c r="I19" s="7">
        <v>1729161.3599999999</v>
      </c>
      <c r="J19" s="7">
        <v>1926486.0000000002</v>
      </c>
      <c r="K19" s="7">
        <v>2022745.68</v>
      </c>
      <c r="L19" s="7">
        <v>1803880.2</v>
      </c>
      <c r="M19" s="7">
        <v>1879187.35</v>
      </c>
      <c r="N19" s="7">
        <v>1896843.5999999999</v>
      </c>
      <c r="O19" s="7">
        <v>1896389.4400000002</v>
      </c>
      <c r="P19" s="7">
        <v>1692846</v>
      </c>
      <c r="Q19" s="7">
        <v>1765914.08</v>
      </c>
      <c r="R19" s="7"/>
      <c r="S19" s="7">
        <v>0</v>
      </c>
      <c r="T19" s="7">
        <v>0</v>
      </c>
      <c r="U19" s="7">
        <v>-1</v>
      </c>
      <c r="V19" s="7">
        <v>1</v>
      </c>
      <c r="W19" s="27">
        <v>0</v>
      </c>
      <c r="X19" s="66">
        <v>1</v>
      </c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0"/>
    </row>
    <row r="20" spans="1:38" x14ac:dyDescent="0.25">
      <c r="A20" s="2" t="s">
        <v>18</v>
      </c>
      <c r="B20" s="7">
        <v>2116395.48</v>
      </c>
      <c r="C20" s="7">
        <v>2017085.91</v>
      </c>
      <c r="D20" s="7">
        <v>2117691.23</v>
      </c>
      <c r="E20" s="7">
        <v>1728493.07</v>
      </c>
      <c r="F20" s="7">
        <v>1877594.32</v>
      </c>
      <c r="G20" s="7">
        <v>1882182.24</v>
      </c>
      <c r="H20" s="7">
        <v>1980825.21</v>
      </c>
      <c r="I20" s="7">
        <v>1924735.5599999998</v>
      </c>
      <c r="J20" s="7">
        <v>1729161.3599999999</v>
      </c>
      <c r="K20" s="7">
        <v>1926486.0000000002</v>
      </c>
      <c r="L20" s="7">
        <v>2022745.68</v>
      </c>
      <c r="M20" s="7">
        <v>1803880.2</v>
      </c>
      <c r="N20" s="7">
        <v>1879187.35</v>
      </c>
      <c r="O20" s="7">
        <v>1896843.5999999999</v>
      </c>
      <c r="P20" s="7">
        <v>1896389.4400000002</v>
      </c>
      <c r="Q20" s="7">
        <v>1692846</v>
      </c>
      <c r="R20" s="7"/>
      <c r="S20" s="7">
        <v>1</v>
      </c>
      <c r="T20" s="7">
        <v>0</v>
      </c>
      <c r="U20" s="7">
        <v>-1</v>
      </c>
      <c r="V20" s="7">
        <v>1</v>
      </c>
      <c r="W20" s="27">
        <v>1</v>
      </c>
      <c r="X20" s="66">
        <v>0.55903899356305164</v>
      </c>
      <c r="Y20" s="13">
        <v>1</v>
      </c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0"/>
    </row>
    <row r="21" spans="1:38" x14ac:dyDescent="0.25">
      <c r="A21" s="4" t="s">
        <v>19</v>
      </c>
      <c r="B21" s="7">
        <v>2000707.05</v>
      </c>
      <c r="C21" s="7">
        <v>2116395.48</v>
      </c>
      <c r="D21" s="7">
        <v>2017085.91</v>
      </c>
      <c r="E21" s="7">
        <v>2117691.23</v>
      </c>
      <c r="F21" s="7">
        <v>1728493.07</v>
      </c>
      <c r="G21" s="7">
        <v>1877594.32</v>
      </c>
      <c r="H21" s="7">
        <v>1882182.24</v>
      </c>
      <c r="I21" s="7">
        <v>1980825.21</v>
      </c>
      <c r="J21" s="7">
        <v>1924735.5599999998</v>
      </c>
      <c r="K21" s="7">
        <v>1729161.3599999999</v>
      </c>
      <c r="L21" s="7">
        <v>1926486.0000000002</v>
      </c>
      <c r="M21" s="7">
        <v>2022745.68</v>
      </c>
      <c r="N21" s="7">
        <v>1803880.2</v>
      </c>
      <c r="O21" s="7">
        <v>1879187.35</v>
      </c>
      <c r="P21" s="7">
        <v>1896843.5999999999</v>
      </c>
      <c r="Q21" s="7">
        <v>1896389.4400000002</v>
      </c>
      <c r="R21" s="7"/>
      <c r="S21" s="7">
        <v>2</v>
      </c>
      <c r="T21" s="7">
        <v>0</v>
      </c>
      <c r="U21" s="7">
        <v>-1</v>
      </c>
      <c r="V21" s="7">
        <v>1</v>
      </c>
      <c r="W21" s="27">
        <v>2</v>
      </c>
      <c r="X21" s="66">
        <v>0.45743310099872392</v>
      </c>
      <c r="Y21" s="13">
        <v>0.58506102787549863</v>
      </c>
      <c r="Z21" s="13">
        <v>1</v>
      </c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0"/>
    </row>
    <row r="22" spans="1:38" x14ac:dyDescent="0.25">
      <c r="A22" s="4" t="s">
        <v>20</v>
      </c>
      <c r="B22" s="7">
        <v>2140217.8199999998</v>
      </c>
      <c r="C22" s="7">
        <v>2000707.05</v>
      </c>
      <c r="D22" s="7">
        <v>2116395.48</v>
      </c>
      <c r="E22" s="7">
        <v>2017085.91</v>
      </c>
      <c r="F22" s="7">
        <v>2117691.23</v>
      </c>
      <c r="G22" s="7">
        <v>1728493.07</v>
      </c>
      <c r="H22" s="7">
        <v>1877594.32</v>
      </c>
      <c r="I22" s="7">
        <v>1882182.24</v>
      </c>
      <c r="J22" s="7">
        <v>1980825.21</v>
      </c>
      <c r="K22" s="7">
        <v>1924735.5599999998</v>
      </c>
      <c r="L22" s="7">
        <v>1729161.3599999999</v>
      </c>
      <c r="M22" s="7">
        <v>1926486.0000000002</v>
      </c>
      <c r="N22" s="7">
        <v>2022745.68</v>
      </c>
      <c r="O22" s="7">
        <v>1803880.2</v>
      </c>
      <c r="P22" s="7">
        <v>1879187.35</v>
      </c>
      <c r="Q22" s="7">
        <v>1896843.5999999999</v>
      </c>
      <c r="R22" s="7"/>
      <c r="S22" s="7">
        <v>3</v>
      </c>
      <c r="T22" s="7">
        <v>0</v>
      </c>
      <c r="U22" s="7">
        <v>-1</v>
      </c>
      <c r="V22" s="7">
        <v>1</v>
      </c>
      <c r="W22" s="27">
        <v>3</v>
      </c>
      <c r="X22" s="66">
        <v>0.47437800691616339</v>
      </c>
      <c r="Y22" s="13">
        <v>0.48352428347179821</v>
      </c>
      <c r="Z22" s="13">
        <v>0.61859141868911449</v>
      </c>
      <c r="AA22" s="13">
        <v>1</v>
      </c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0"/>
    </row>
    <row r="23" spans="1:38" x14ac:dyDescent="0.25">
      <c r="A23" s="3" t="s">
        <v>21</v>
      </c>
      <c r="B23" s="7">
        <v>2077563.46</v>
      </c>
      <c r="C23" s="7">
        <v>2140217.8199999998</v>
      </c>
      <c r="D23" s="7">
        <v>2000707.05</v>
      </c>
      <c r="E23" s="7">
        <v>2116395.48</v>
      </c>
      <c r="F23" s="7">
        <v>2017085.91</v>
      </c>
      <c r="G23" s="7">
        <v>2117691.23</v>
      </c>
      <c r="H23" s="7">
        <v>1728493.07</v>
      </c>
      <c r="I23" s="7">
        <v>1877594.32</v>
      </c>
      <c r="J23" s="7">
        <v>1882182.24</v>
      </c>
      <c r="K23" s="7">
        <v>1980825.21</v>
      </c>
      <c r="L23" s="7">
        <v>1924735.5599999998</v>
      </c>
      <c r="M23" s="7">
        <v>1729161.3599999999</v>
      </c>
      <c r="N23" s="7">
        <v>1926486.0000000002</v>
      </c>
      <c r="O23" s="7">
        <v>2022745.68</v>
      </c>
      <c r="P23" s="7">
        <v>1803880.2</v>
      </c>
      <c r="Q23" s="7">
        <v>1879187.35</v>
      </c>
      <c r="R23" s="7"/>
      <c r="S23" s="7">
        <v>4</v>
      </c>
      <c r="T23" s="7">
        <v>0</v>
      </c>
      <c r="U23" s="7">
        <v>-1</v>
      </c>
      <c r="V23" s="7">
        <v>1</v>
      </c>
      <c r="W23" s="27">
        <v>4</v>
      </c>
      <c r="X23" s="66">
        <v>0.65851832413599187</v>
      </c>
      <c r="Y23" s="13">
        <v>0.49658613996334061</v>
      </c>
      <c r="Z23" s="13">
        <v>0.52383932479835327</v>
      </c>
      <c r="AA23" s="13">
        <v>0.6421646699100978</v>
      </c>
      <c r="AB23" s="13">
        <v>1</v>
      </c>
      <c r="AC23" s="13"/>
      <c r="AD23" s="13"/>
      <c r="AE23" s="13"/>
      <c r="AF23" s="13"/>
      <c r="AG23" s="13"/>
      <c r="AH23" s="13"/>
      <c r="AI23" s="13"/>
      <c r="AJ23" s="13"/>
      <c r="AK23" s="13"/>
      <c r="AL23" s="10"/>
    </row>
    <row r="24" spans="1:38" x14ac:dyDescent="0.25">
      <c r="A24" s="3" t="s">
        <v>22</v>
      </c>
      <c r="B24" s="7">
        <v>2020698.68</v>
      </c>
      <c r="C24" s="7">
        <v>2077563.46</v>
      </c>
      <c r="D24" s="7">
        <v>2140217.8199999998</v>
      </c>
      <c r="E24" s="7">
        <v>2000707.05</v>
      </c>
      <c r="F24" s="7">
        <v>2116395.48</v>
      </c>
      <c r="G24" s="7">
        <v>2017085.91</v>
      </c>
      <c r="H24" s="7">
        <v>2117691.23</v>
      </c>
      <c r="I24" s="7">
        <v>1728493.07</v>
      </c>
      <c r="J24" s="7">
        <v>1877594.32</v>
      </c>
      <c r="K24" s="7">
        <v>1882182.24</v>
      </c>
      <c r="L24" s="7">
        <v>1980825.21</v>
      </c>
      <c r="M24" s="7">
        <v>1924735.5599999998</v>
      </c>
      <c r="N24" s="7">
        <v>1729161.3599999999</v>
      </c>
      <c r="O24" s="7">
        <v>1926486.0000000002</v>
      </c>
      <c r="P24" s="7">
        <v>2022745.68</v>
      </c>
      <c r="Q24" s="7">
        <v>1803880.2</v>
      </c>
      <c r="R24" s="7"/>
      <c r="S24" s="7">
        <v>5</v>
      </c>
      <c r="T24" s="7">
        <v>0</v>
      </c>
      <c r="U24" s="7">
        <v>-1</v>
      </c>
      <c r="V24" s="7">
        <v>1</v>
      </c>
      <c r="W24" s="27">
        <v>5</v>
      </c>
      <c r="X24" s="66">
        <v>0.57261911102773688</v>
      </c>
      <c r="Y24" s="13">
        <v>0.66959547248862838</v>
      </c>
      <c r="Z24" s="13">
        <v>0.52584360123325458</v>
      </c>
      <c r="AA24" s="13">
        <v>0.5468855403137779</v>
      </c>
      <c r="AB24" s="13">
        <v>0.65808640119752437</v>
      </c>
      <c r="AC24" s="13">
        <v>1</v>
      </c>
      <c r="AD24" s="13"/>
      <c r="AE24" s="13"/>
      <c r="AF24" s="13"/>
      <c r="AG24" s="13"/>
      <c r="AH24" s="13"/>
      <c r="AI24" s="13"/>
      <c r="AJ24" s="13"/>
      <c r="AK24" s="13"/>
      <c r="AL24" s="10"/>
    </row>
    <row r="25" spans="1:38" x14ac:dyDescent="0.25">
      <c r="A25" s="5" t="s">
        <v>23</v>
      </c>
      <c r="B25" s="7">
        <v>2167591.3000000003</v>
      </c>
      <c r="C25" s="7">
        <v>2020698.68</v>
      </c>
      <c r="D25" s="7">
        <v>2077563.46</v>
      </c>
      <c r="E25" s="7">
        <v>2140217.8199999998</v>
      </c>
      <c r="F25" s="7">
        <v>2000707.05</v>
      </c>
      <c r="G25" s="7">
        <v>2116395.48</v>
      </c>
      <c r="H25" s="7">
        <v>2017085.91</v>
      </c>
      <c r="I25" s="7">
        <v>2117691.23</v>
      </c>
      <c r="J25" s="7">
        <v>1728493.07</v>
      </c>
      <c r="K25" s="7">
        <v>1877594.32</v>
      </c>
      <c r="L25" s="7">
        <v>1882182.24</v>
      </c>
      <c r="M25" s="7">
        <v>1980825.21</v>
      </c>
      <c r="N25" s="7">
        <v>1924735.5599999998</v>
      </c>
      <c r="O25" s="7">
        <v>1729161.3599999999</v>
      </c>
      <c r="P25" s="7">
        <v>1926486.0000000002</v>
      </c>
      <c r="Q25" s="7">
        <v>2022745.68</v>
      </c>
      <c r="R25" s="7"/>
      <c r="S25" s="7">
        <v>6</v>
      </c>
      <c r="T25" s="7">
        <v>0</v>
      </c>
      <c r="U25" s="7">
        <v>-1</v>
      </c>
      <c r="V25" s="7">
        <v>1</v>
      </c>
      <c r="W25" s="27">
        <v>6</v>
      </c>
      <c r="X25" s="66">
        <v>0.54536021476880292</v>
      </c>
      <c r="Y25" s="13">
        <v>0.58383215228487761</v>
      </c>
      <c r="Z25" s="13">
        <v>0.69054796410647346</v>
      </c>
      <c r="AA25" s="13">
        <v>0.55179806421915323</v>
      </c>
      <c r="AB25" s="13">
        <v>0.56967290850177732</v>
      </c>
      <c r="AC25" s="13">
        <v>0.67056044555967731</v>
      </c>
      <c r="AD25" s="13">
        <v>1</v>
      </c>
      <c r="AE25" s="13"/>
      <c r="AF25" s="13"/>
      <c r="AG25" s="13"/>
      <c r="AH25" s="13"/>
      <c r="AI25" s="13"/>
      <c r="AJ25" s="13"/>
      <c r="AK25" s="13"/>
      <c r="AL25" s="10"/>
    </row>
    <row r="26" spans="1:38" x14ac:dyDescent="0.25">
      <c r="A26" s="5" t="s">
        <v>24</v>
      </c>
      <c r="B26" s="7">
        <v>2304445.2000000002</v>
      </c>
      <c r="C26" s="7">
        <v>2167591.3000000003</v>
      </c>
      <c r="D26" s="7">
        <v>2020698.68</v>
      </c>
      <c r="E26" s="7">
        <v>2077563.46</v>
      </c>
      <c r="F26" s="7">
        <v>2140217.8199999998</v>
      </c>
      <c r="G26" s="7">
        <v>2000707.05</v>
      </c>
      <c r="H26" s="7">
        <v>2116395.48</v>
      </c>
      <c r="I26" s="7">
        <v>2017085.91</v>
      </c>
      <c r="J26" s="7">
        <v>2117691.23</v>
      </c>
      <c r="K26" s="7">
        <v>1728493.07</v>
      </c>
      <c r="L26" s="7">
        <v>1877594.32</v>
      </c>
      <c r="M26" s="7">
        <v>1882182.24</v>
      </c>
      <c r="N26" s="7">
        <v>1980825.21</v>
      </c>
      <c r="O26" s="7">
        <v>1924735.5599999998</v>
      </c>
      <c r="P26" s="7">
        <v>1729161.3599999999</v>
      </c>
      <c r="Q26" s="7">
        <v>1926486.0000000002</v>
      </c>
      <c r="R26" s="7"/>
      <c r="S26" s="7">
        <v>7</v>
      </c>
      <c r="T26" s="7">
        <v>0</v>
      </c>
      <c r="U26" s="7">
        <v>-1</v>
      </c>
      <c r="V26" s="7">
        <v>1</v>
      </c>
      <c r="W26" s="27">
        <v>7</v>
      </c>
      <c r="X26" s="66">
        <v>0.55982587134126294</v>
      </c>
      <c r="Y26" s="13">
        <v>0.56055326066519939</v>
      </c>
      <c r="Z26" s="13">
        <v>0.62386884661033382</v>
      </c>
      <c r="AA26" s="13">
        <v>0.71330958293710844</v>
      </c>
      <c r="AB26" s="13">
        <v>0.58145644449397904</v>
      </c>
      <c r="AC26" s="13">
        <v>0.58917403306772009</v>
      </c>
      <c r="AD26" s="13">
        <v>0.68671235705997924</v>
      </c>
      <c r="AE26" s="13">
        <v>1</v>
      </c>
      <c r="AF26" s="13"/>
      <c r="AG26" s="13"/>
      <c r="AH26" s="13"/>
      <c r="AI26" s="13"/>
      <c r="AJ26" s="13"/>
      <c r="AK26" s="13"/>
      <c r="AL26" s="10"/>
    </row>
    <row r="27" spans="1:38" x14ac:dyDescent="0.25">
      <c r="A27" s="5" t="s">
        <v>25</v>
      </c>
      <c r="B27" s="7">
        <v>2220795.37</v>
      </c>
      <c r="C27" s="7">
        <v>2304445.2000000002</v>
      </c>
      <c r="D27" s="7">
        <v>2167591.3000000003</v>
      </c>
      <c r="E27" s="7">
        <v>2020698.68</v>
      </c>
      <c r="F27" s="7">
        <v>2077563.46</v>
      </c>
      <c r="G27" s="7">
        <v>2140217.8199999998</v>
      </c>
      <c r="H27" s="7">
        <v>2000707.05</v>
      </c>
      <c r="I27" s="7">
        <v>2116395.48</v>
      </c>
      <c r="J27" s="7">
        <v>2017085.91</v>
      </c>
      <c r="K27" s="7">
        <v>2117691.23</v>
      </c>
      <c r="L27" s="7">
        <v>1728493.07</v>
      </c>
      <c r="M27" s="7">
        <v>1877594.32</v>
      </c>
      <c r="N27" s="7">
        <v>1882182.24</v>
      </c>
      <c r="O27" s="7">
        <v>1980825.21</v>
      </c>
      <c r="P27" s="7">
        <v>1924735.5599999998</v>
      </c>
      <c r="Q27" s="7">
        <v>1729161.3599999999</v>
      </c>
      <c r="R27" s="7"/>
      <c r="S27" s="7">
        <v>8</v>
      </c>
      <c r="T27" s="7">
        <v>0</v>
      </c>
      <c r="U27" s="7">
        <v>-1</v>
      </c>
      <c r="V27" s="7">
        <v>1</v>
      </c>
      <c r="W27" s="27">
        <v>8</v>
      </c>
      <c r="X27" s="66">
        <v>0.62825248464444328</v>
      </c>
      <c r="Y27" s="13">
        <v>0.57360752587790242</v>
      </c>
      <c r="Z27" s="13">
        <v>0.58469612042419961</v>
      </c>
      <c r="AA27" s="13">
        <v>0.6417120995924922</v>
      </c>
      <c r="AB27" s="13">
        <v>0.72580083861045397</v>
      </c>
      <c r="AC27" s="13">
        <v>0.59596075969074613</v>
      </c>
      <c r="AD27" s="13">
        <v>0.60446368397913375</v>
      </c>
      <c r="AE27" s="13">
        <v>0.70005933521400932</v>
      </c>
      <c r="AF27" s="13">
        <v>1</v>
      </c>
      <c r="AG27" s="13"/>
      <c r="AH27" s="13"/>
      <c r="AI27" s="13"/>
      <c r="AJ27" s="13"/>
      <c r="AK27" s="13"/>
      <c r="AL27" s="10"/>
    </row>
    <row r="28" spans="1:38" x14ac:dyDescent="0.25">
      <c r="A28" s="2" t="s">
        <v>26</v>
      </c>
      <c r="B28" s="7">
        <v>2113886.59</v>
      </c>
      <c r="C28" s="7">
        <v>2220795.37</v>
      </c>
      <c r="D28" s="7">
        <v>2304445.2000000002</v>
      </c>
      <c r="E28" s="7">
        <v>2167591.3000000003</v>
      </c>
      <c r="F28" s="7">
        <v>2020698.68</v>
      </c>
      <c r="G28" s="7">
        <v>2077563.46</v>
      </c>
      <c r="H28" s="7">
        <v>2140217.8199999998</v>
      </c>
      <c r="I28" s="7">
        <v>2000707.05</v>
      </c>
      <c r="J28" s="7">
        <v>2116395.48</v>
      </c>
      <c r="K28" s="7">
        <v>2017085.91</v>
      </c>
      <c r="L28" s="7">
        <v>2117691.23</v>
      </c>
      <c r="M28" s="7">
        <v>1728493.07</v>
      </c>
      <c r="N28" s="7">
        <v>1877594.32</v>
      </c>
      <c r="O28" s="7">
        <v>1882182.24</v>
      </c>
      <c r="P28" s="7">
        <v>1980825.21</v>
      </c>
      <c r="Q28" s="7">
        <v>1924735.5599999998</v>
      </c>
      <c r="R28" s="7"/>
      <c r="S28" s="7">
        <v>9</v>
      </c>
      <c r="T28" s="7">
        <v>0</v>
      </c>
      <c r="U28" s="7">
        <v>-1</v>
      </c>
      <c r="V28" s="7">
        <v>1</v>
      </c>
      <c r="W28" s="27">
        <v>9</v>
      </c>
      <c r="X28" s="66">
        <v>0.47131525750905862</v>
      </c>
      <c r="Y28" s="13">
        <v>0.6272951806792364</v>
      </c>
      <c r="Z28" s="13">
        <v>0.59564345719740053</v>
      </c>
      <c r="AA28" s="13">
        <v>0.60453189745016722</v>
      </c>
      <c r="AB28" s="13">
        <v>0.65717204306832511</v>
      </c>
      <c r="AC28" s="13">
        <v>0.73475680614721928</v>
      </c>
      <c r="AD28" s="13">
        <v>0.60513946971432353</v>
      </c>
      <c r="AE28" s="13">
        <v>0.61495463943924522</v>
      </c>
      <c r="AF28" s="13">
        <v>0.71035192651580847</v>
      </c>
      <c r="AG28" s="13">
        <v>1</v>
      </c>
      <c r="AH28" s="13"/>
      <c r="AI28" s="13"/>
      <c r="AJ28" s="13"/>
      <c r="AK28" s="13"/>
      <c r="AL28" s="10"/>
    </row>
    <row r="29" spans="1:38" x14ac:dyDescent="0.25">
      <c r="A29" s="2" t="s">
        <v>27</v>
      </c>
      <c r="B29" s="7">
        <v>2051346.6</v>
      </c>
      <c r="C29" s="7">
        <v>2113886.59</v>
      </c>
      <c r="D29" s="7">
        <v>2220795.37</v>
      </c>
      <c r="E29" s="7">
        <v>2304445.2000000002</v>
      </c>
      <c r="F29" s="7">
        <v>2167591.3000000003</v>
      </c>
      <c r="G29" s="7">
        <v>2020698.68</v>
      </c>
      <c r="H29" s="7">
        <v>2077563.46</v>
      </c>
      <c r="I29" s="7">
        <v>2140217.8199999998</v>
      </c>
      <c r="J29" s="7">
        <v>2000707.05</v>
      </c>
      <c r="K29" s="7">
        <v>2116395.48</v>
      </c>
      <c r="L29" s="7">
        <v>2017085.91</v>
      </c>
      <c r="M29" s="7">
        <v>2117691.23</v>
      </c>
      <c r="N29" s="7">
        <v>1728493.07</v>
      </c>
      <c r="O29" s="7">
        <v>1877594.32</v>
      </c>
      <c r="P29" s="7">
        <v>1882182.24</v>
      </c>
      <c r="Q29" s="7">
        <v>1980825.21</v>
      </c>
      <c r="R29" s="7"/>
      <c r="S29" s="7">
        <v>10</v>
      </c>
      <c r="T29" s="7">
        <v>0</v>
      </c>
      <c r="U29" s="7">
        <v>-1</v>
      </c>
      <c r="V29" s="7">
        <v>1</v>
      </c>
      <c r="W29" s="27">
        <v>10</v>
      </c>
      <c r="X29" s="66">
        <v>0.46946137489895012</v>
      </c>
      <c r="Y29" s="13">
        <v>0.5060140664262246</v>
      </c>
      <c r="Z29" s="13">
        <v>0.65289302209824474</v>
      </c>
      <c r="AA29" s="13">
        <v>0.62061735934359052</v>
      </c>
      <c r="AB29" s="13">
        <v>0.62906502458890989</v>
      </c>
      <c r="AC29" s="13">
        <v>0.67712714157814669</v>
      </c>
      <c r="AD29" s="13">
        <v>0.75453499542195746</v>
      </c>
      <c r="AE29" s="13">
        <v>0.63538660167165417</v>
      </c>
      <c r="AF29" s="13">
        <v>0.63606980008350356</v>
      </c>
      <c r="AG29" s="13">
        <v>0.73750848461069429</v>
      </c>
      <c r="AH29" s="13">
        <v>1</v>
      </c>
      <c r="AI29" s="13"/>
      <c r="AJ29" s="13"/>
      <c r="AK29" s="13"/>
      <c r="AL29" s="10"/>
    </row>
    <row r="30" spans="1:38" x14ac:dyDescent="0.25">
      <c r="A30" s="2" t="s">
        <v>28</v>
      </c>
      <c r="B30" s="7">
        <v>2393557.48</v>
      </c>
      <c r="C30" s="7">
        <v>2051346.6</v>
      </c>
      <c r="D30" s="7">
        <v>2113886.59</v>
      </c>
      <c r="E30" s="7">
        <v>2220795.37</v>
      </c>
      <c r="F30" s="7">
        <v>2304445.2000000002</v>
      </c>
      <c r="G30" s="7">
        <v>2167591.3000000003</v>
      </c>
      <c r="H30" s="7">
        <v>2020698.68</v>
      </c>
      <c r="I30" s="7">
        <v>2077563.46</v>
      </c>
      <c r="J30" s="7">
        <v>2140217.8199999998</v>
      </c>
      <c r="K30" s="7">
        <v>2000707.05</v>
      </c>
      <c r="L30" s="7">
        <v>2116395.48</v>
      </c>
      <c r="M30" s="7">
        <v>2017085.91</v>
      </c>
      <c r="N30" s="7">
        <v>2117691.23</v>
      </c>
      <c r="O30" s="7">
        <v>1728493.07</v>
      </c>
      <c r="P30" s="7">
        <v>1877594.32</v>
      </c>
      <c r="Q30" s="7">
        <v>1882182.24</v>
      </c>
      <c r="R30" s="7"/>
      <c r="S30" s="7">
        <v>11</v>
      </c>
      <c r="T30" s="7">
        <v>0</v>
      </c>
      <c r="U30" s="7">
        <v>-1</v>
      </c>
      <c r="V30" s="7">
        <v>1</v>
      </c>
      <c r="W30" s="27">
        <v>11</v>
      </c>
      <c r="X30" s="66">
        <v>0.54259854706844945</v>
      </c>
      <c r="Y30" s="13">
        <v>0.49114122597177706</v>
      </c>
      <c r="Z30" s="13">
        <v>0.53385350475667748</v>
      </c>
      <c r="AA30" s="13">
        <v>0.669229568119865</v>
      </c>
      <c r="AB30" s="13">
        <v>0.63810520218633859</v>
      </c>
      <c r="AC30" s="13">
        <v>0.64375420179848786</v>
      </c>
      <c r="AD30" s="13">
        <v>0.6916703091972447</v>
      </c>
      <c r="AE30" s="13">
        <v>0.76634067593292254</v>
      </c>
      <c r="AF30" s="13">
        <v>0.64965078495979545</v>
      </c>
      <c r="AG30" s="13">
        <v>0.65334178562262035</v>
      </c>
      <c r="AH30" s="13">
        <v>0.75069342270298856</v>
      </c>
      <c r="AI30" s="13">
        <v>1</v>
      </c>
      <c r="AJ30" s="13"/>
      <c r="AK30" s="13"/>
      <c r="AL30" s="10"/>
    </row>
    <row r="31" spans="1:38" x14ac:dyDescent="0.25">
      <c r="A31" s="2" t="s">
        <v>29</v>
      </c>
      <c r="B31" s="7">
        <v>2213073.64</v>
      </c>
      <c r="C31" s="7">
        <v>2393557.48</v>
      </c>
      <c r="D31" s="7">
        <v>2051346.6</v>
      </c>
      <c r="E31" s="7">
        <v>2113886.59</v>
      </c>
      <c r="F31" s="7">
        <v>2220795.37</v>
      </c>
      <c r="G31" s="7">
        <v>2304445.2000000002</v>
      </c>
      <c r="H31" s="7">
        <v>2167591.3000000003</v>
      </c>
      <c r="I31" s="7">
        <v>2020698.68</v>
      </c>
      <c r="J31" s="7">
        <v>2077563.46</v>
      </c>
      <c r="K31" s="7">
        <v>2140217.8199999998</v>
      </c>
      <c r="L31" s="7">
        <v>2000707.05</v>
      </c>
      <c r="M31" s="7">
        <v>2116395.48</v>
      </c>
      <c r="N31" s="7">
        <v>2017085.91</v>
      </c>
      <c r="O31" s="7">
        <v>2117691.23</v>
      </c>
      <c r="P31" s="7">
        <v>1728493.07</v>
      </c>
      <c r="Q31" s="7">
        <v>1877594.32</v>
      </c>
      <c r="R31" s="7"/>
      <c r="S31" s="7">
        <v>12</v>
      </c>
      <c r="T31" s="7">
        <v>0</v>
      </c>
      <c r="U31" s="7">
        <v>-1</v>
      </c>
      <c r="V31" s="7">
        <v>1</v>
      </c>
      <c r="W31" s="27">
        <v>12</v>
      </c>
      <c r="X31" s="66">
        <v>0.75542633300862549</v>
      </c>
      <c r="Y31" s="13">
        <v>0.55408090906418273</v>
      </c>
      <c r="Z31" s="13">
        <v>0.51902031114365743</v>
      </c>
      <c r="AA31" s="13">
        <v>0.55525579518944546</v>
      </c>
      <c r="AB31" s="13">
        <v>0.68300635046736191</v>
      </c>
      <c r="AC31" s="13">
        <v>0.64969374707762673</v>
      </c>
      <c r="AD31" s="13">
        <v>0.65567339096947796</v>
      </c>
      <c r="AE31" s="13">
        <v>0.70308652143309103</v>
      </c>
      <c r="AF31" s="13">
        <v>0.77399598717355422</v>
      </c>
      <c r="AG31" s="13">
        <v>0.65845871699728131</v>
      </c>
      <c r="AH31" s="13">
        <v>0.6732456206698868</v>
      </c>
      <c r="AI31" s="13">
        <v>0.76073801995001378</v>
      </c>
      <c r="AJ31" s="13">
        <v>1</v>
      </c>
      <c r="AK31" s="13"/>
      <c r="AL31" s="10"/>
    </row>
    <row r="32" spans="1:38" x14ac:dyDescent="0.25">
      <c r="A32" s="2" t="s">
        <v>30</v>
      </c>
      <c r="B32" s="7">
        <v>2445155</v>
      </c>
      <c r="C32" s="7">
        <v>2213073.64</v>
      </c>
      <c r="D32" s="7">
        <v>2393557.48</v>
      </c>
      <c r="E32" s="7">
        <v>2051346.6</v>
      </c>
      <c r="F32" s="7">
        <v>2113886.59</v>
      </c>
      <c r="G32" s="7">
        <v>2220795.37</v>
      </c>
      <c r="H32" s="7">
        <v>2304445.2000000002</v>
      </c>
      <c r="I32" s="7">
        <v>2167591.3000000003</v>
      </c>
      <c r="J32" s="7">
        <v>2020698.68</v>
      </c>
      <c r="K32" s="7">
        <v>2077563.46</v>
      </c>
      <c r="L32" s="7">
        <v>2140217.8199999998</v>
      </c>
      <c r="M32" s="7">
        <v>2000707.05</v>
      </c>
      <c r="N32" s="7">
        <v>2116395.48</v>
      </c>
      <c r="O32" s="7">
        <v>2017085.91</v>
      </c>
      <c r="P32" s="7">
        <v>2117691.23</v>
      </c>
      <c r="Q32" s="7">
        <v>1728493.07</v>
      </c>
      <c r="R32" s="7"/>
      <c r="S32" s="7">
        <v>13</v>
      </c>
      <c r="T32" s="7">
        <v>0</v>
      </c>
      <c r="U32" s="7">
        <v>-1</v>
      </c>
      <c r="V32" s="7">
        <v>1</v>
      </c>
      <c r="W32" s="27">
        <v>13</v>
      </c>
      <c r="X32" s="66">
        <v>0.5162622046146419</v>
      </c>
      <c r="Y32" s="13">
        <v>0.75630212122929552</v>
      </c>
      <c r="Z32" s="13">
        <v>0.58329482091873563</v>
      </c>
      <c r="AA32" s="13">
        <v>0.54502947100694521</v>
      </c>
      <c r="AB32" s="13">
        <v>0.57682204624076938</v>
      </c>
      <c r="AC32" s="13">
        <v>0.69446017924505388</v>
      </c>
      <c r="AD32" s="13">
        <v>0.660672754488555</v>
      </c>
      <c r="AE32" s="13">
        <v>0.66893836690404285</v>
      </c>
      <c r="AF32" s="13">
        <v>0.71499857931524358</v>
      </c>
      <c r="AG32" s="13">
        <v>0.773907557406605</v>
      </c>
      <c r="AH32" s="13">
        <v>0.68898425788683237</v>
      </c>
      <c r="AI32" s="13">
        <v>0.69146809269004039</v>
      </c>
      <c r="AJ32" s="13">
        <v>0.76934922257240834</v>
      </c>
      <c r="AK32" s="13">
        <v>1</v>
      </c>
      <c r="AL32" s="10"/>
    </row>
    <row r="33" spans="1:38" ht="15.75" thickBot="1" x14ac:dyDescent="0.3">
      <c r="A33" s="4" t="s">
        <v>31</v>
      </c>
      <c r="B33" s="7">
        <v>2252885</v>
      </c>
      <c r="C33" s="7">
        <v>2445155</v>
      </c>
      <c r="D33" s="7">
        <v>2213073.64</v>
      </c>
      <c r="E33" s="7">
        <v>2393557.48</v>
      </c>
      <c r="F33" s="7">
        <v>2051346.6</v>
      </c>
      <c r="G33" s="7">
        <v>2113886.59</v>
      </c>
      <c r="H33" s="7">
        <v>2220795.37</v>
      </c>
      <c r="I33" s="7">
        <v>2304445.2000000002</v>
      </c>
      <c r="J33" s="7">
        <v>2167591.3000000003</v>
      </c>
      <c r="K33" s="7">
        <v>2020698.68</v>
      </c>
      <c r="L33" s="7">
        <v>2077563.46</v>
      </c>
      <c r="M33" s="7">
        <v>2140217.8199999998</v>
      </c>
      <c r="N33" s="7">
        <v>2000707.05</v>
      </c>
      <c r="O33" s="7">
        <v>2116395.48</v>
      </c>
      <c r="P33" s="7">
        <v>2017085.91</v>
      </c>
      <c r="Q33" s="7">
        <v>2117691.23</v>
      </c>
      <c r="R33" s="7"/>
      <c r="S33" s="7">
        <v>14</v>
      </c>
      <c r="T33" s="7">
        <v>0</v>
      </c>
      <c r="U33" s="7">
        <v>-1</v>
      </c>
      <c r="V33" s="7">
        <v>1</v>
      </c>
      <c r="W33" s="27">
        <v>14</v>
      </c>
      <c r="X33" s="66">
        <v>0.46083260657399028</v>
      </c>
      <c r="Y33" s="14">
        <v>0.53590195651382744</v>
      </c>
      <c r="Z33" s="14">
        <v>0.77434981909102396</v>
      </c>
      <c r="AA33" s="14">
        <v>0.60962657090530203</v>
      </c>
      <c r="AB33" s="14">
        <v>0.5719506869255393</v>
      </c>
      <c r="AC33" s="14">
        <v>0.5955799469662757</v>
      </c>
      <c r="AD33" s="14">
        <v>0.70970032837794461</v>
      </c>
      <c r="AE33" s="14">
        <v>0.68321917922034203</v>
      </c>
      <c r="AF33" s="14">
        <v>0.68331135272642562</v>
      </c>
      <c r="AG33" s="14">
        <v>0.72690065149618421</v>
      </c>
      <c r="AH33" s="14">
        <v>0.79002865645978571</v>
      </c>
      <c r="AI33" s="14">
        <v>0.70335004561070502</v>
      </c>
      <c r="AJ33" s="14">
        <v>0.70386105585500014</v>
      </c>
      <c r="AK33" s="14">
        <v>0.78240218051605792</v>
      </c>
      <c r="AL33" s="11">
        <v>1</v>
      </c>
    </row>
    <row r="34" spans="1:38" x14ac:dyDescent="0.25">
      <c r="A34" s="4" t="s">
        <v>32</v>
      </c>
      <c r="B34" s="7">
        <v>2579752.2200000002</v>
      </c>
      <c r="C34" s="7">
        <v>2252885</v>
      </c>
      <c r="D34" s="7">
        <v>2445155</v>
      </c>
      <c r="E34" s="7">
        <v>2213073.64</v>
      </c>
      <c r="F34" s="7">
        <v>2393557.48</v>
      </c>
      <c r="G34" s="7">
        <v>2051346.6</v>
      </c>
      <c r="H34" s="7">
        <v>2113886.59</v>
      </c>
      <c r="I34" s="7">
        <v>2220795.37</v>
      </c>
      <c r="J34" s="7">
        <v>2304445.2000000002</v>
      </c>
      <c r="K34" s="7">
        <v>2167591.3000000003</v>
      </c>
      <c r="L34" s="7">
        <v>2020698.68</v>
      </c>
      <c r="M34" s="7">
        <v>2077563.46</v>
      </c>
      <c r="N34" s="7">
        <v>2140217.8199999998</v>
      </c>
      <c r="O34" s="7">
        <v>2000707.05</v>
      </c>
      <c r="P34" s="7">
        <v>2116395.48</v>
      </c>
      <c r="Q34" s="7">
        <v>2017085.91</v>
      </c>
      <c r="R34" s="7"/>
      <c r="S34" s="7"/>
      <c r="T34" s="7"/>
      <c r="U34" s="7"/>
    </row>
    <row r="35" spans="1:38" x14ac:dyDescent="0.25">
      <c r="A35" s="3" t="s">
        <v>33</v>
      </c>
      <c r="B35" s="7">
        <v>2352594.1</v>
      </c>
      <c r="C35" s="7">
        <v>2579752.2200000002</v>
      </c>
      <c r="D35" s="7">
        <v>2252885</v>
      </c>
      <c r="E35" s="7">
        <v>2445155</v>
      </c>
      <c r="F35" s="7">
        <v>2213073.64</v>
      </c>
      <c r="G35" s="7">
        <v>2393557.48</v>
      </c>
      <c r="H35" s="7">
        <v>2051346.6</v>
      </c>
      <c r="I35" s="7">
        <v>2113886.59</v>
      </c>
      <c r="J35" s="7">
        <v>2220795.37</v>
      </c>
      <c r="K35" s="7">
        <v>2304445.2000000002</v>
      </c>
      <c r="L35" s="7">
        <v>2167591.3000000003</v>
      </c>
      <c r="M35" s="7">
        <v>2020698.68</v>
      </c>
      <c r="N35" s="7">
        <v>2077563.46</v>
      </c>
      <c r="O35" s="7">
        <v>2140217.8199999998</v>
      </c>
      <c r="P35" s="7">
        <v>2000707.05</v>
      </c>
      <c r="Q35" s="7">
        <v>2116395.48</v>
      </c>
      <c r="R35" s="7"/>
      <c r="S35" s="7"/>
      <c r="T35" s="7"/>
      <c r="U35" s="7"/>
    </row>
    <row r="36" spans="1:38" x14ac:dyDescent="0.25">
      <c r="A36" s="3" t="s">
        <v>34</v>
      </c>
      <c r="B36" s="7">
        <v>2307586.56</v>
      </c>
      <c r="C36" s="7">
        <v>2352594.1</v>
      </c>
      <c r="D36" s="7">
        <v>2579752.2200000002</v>
      </c>
      <c r="E36" s="7">
        <v>2252885</v>
      </c>
      <c r="F36" s="7">
        <v>2445155</v>
      </c>
      <c r="G36" s="7">
        <v>2213073.64</v>
      </c>
      <c r="H36" s="7">
        <v>2393557.48</v>
      </c>
      <c r="I36" s="7">
        <v>2051346.6</v>
      </c>
      <c r="J36" s="7">
        <v>2113886.59</v>
      </c>
      <c r="K36" s="7">
        <v>2220795.37</v>
      </c>
      <c r="L36" s="7">
        <v>2304445.2000000002</v>
      </c>
      <c r="M36" s="7">
        <v>2167591.3000000003</v>
      </c>
      <c r="N36" s="7">
        <v>2020698.68</v>
      </c>
      <c r="O36" s="7">
        <v>2077563.46</v>
      </c>
      <c r="P36" s="7">
        <v>2140217.8199999998</v>
      </c>
      <c r="Q36" s="7">
        <v>2000707.05</v>
      </c>
      <c r="R36" s="7"/>
      <c r="S36" s="7"/>
      <c r="T36" s="7"/>
      <c r="U36" s="7"/>
    </row>
    <row r="37" spans="1:38" x14ac:dyDescent="0.25">
      <c r="A37" s="5" t="s">
        <v>35</v>
      </c>
      <c r="B37" s="7">
        <v>2453028.66</v>
      </c>
      <c r="C37" s="7">
        <v>2307586.56</v>
      </c>
      <c r="D37" s="7">
        <v>2352594.1</v>
      </c>
      <c r="E37" s="7">
        <v>2579752.2200000002</v>
      </c>
      <c r="F37" s="7">
        <v>2252885</v>
      </c>
      <c r="G37" s="7">
        <v>2445155</v>
      </c>
      <c r="H37" s="7">
        <v>2213073.64</v>
      </c>
      <c r="I37" s="7">
        <v>2393557.48</v>
      </c>
      <c r="J37" s="7">
        <v>2051346.6</v>
      </c>
      <c r="K37" s="7">
        <v>2113886.59</v>
      </c>
      <c r="L37" s="7">
        <v>2220795.37</v>
      </c>
      <c r="M37" s="7">
        <v>2304445.2000000002</v>
      </c>
      <c r="N37" s="7">
        <v>2167591.3000000003</v>
      </c>
      <c r="O37" s="7">
        <v>2020698.68</v>
      </c>
      <c r="P37" s="7">
        <v>2077563.46</v>
      </c>
      <c r="Q37" s="7">
        <v>2140217.8199999998</v>
      </c>
      <c r="R37" s="7"/>
      <c r="S37" s="7"/>
      <c r="T37" s="7"/>
      <c r="U37" s="7"/>
    </row>
    <row r="38" spans="1:38" x14ac:dyDescent="0.25">
      <c r="A38" s="5" t="s">
        <v>36</v>
      </c>
      <c r="B38" s="7">
        <v>2578442.7000000002</v>
      </c>
      <c r="C38" s="7">
        <v>2453028.66</v>
      </c>
      <c r="D38" s="7">
        <v>2307586.56</v>
      </c>
      <c r="E38" s="7">
        <v>2352594.1</v>
      </c>
      <c r="F38" s="7">
        <v>2579752.2200000002</v>
      </c>
      <c r="G38" s="7">
        <v>2252885</v>
      </c>
      <c r="H38" s="7">
        <v>2445155</v>
      </c>
      <c r="I38" s="7">
        <v>2213073.64</v>
      </c>
      <c r="J38" s="7">
        <v>2393557.48</v>
      </c>
      <c r="K38" s="7">
        <v>2051346.6</v>
      </c>
      <c r="L38" s="7">
        <v>2113886.59</v>
      </c>
      <c r="M38" s="7">
        <v>2220795.37</v>
      </c>
      <c r="N38" s="7">
        <v>2304445.2000000002</v>
      </c>
      <c r="O38" s="7">
        <v>2167591.3000000003</v>
      </c>
      <c r="P38" s="7">
        <v>2020698.68</v>
      </c>
      <c r="Q38" s="7">
        <v>2077563.46</v>
      </c>
      <c r="R38" s="7"/>
      <c r="S38" s="7"/>
      <c r="T38" s="7"/>
      <c r="U38" s="7"/>
    </row>
    <row r="39" spans="1:38" x14ac:dyDescent="0.25">
      <c r="A39" s="5" t="s">
        <v>37</v>
      </c>
      <c r="B39" s="7">
        <v>2501877.67</v>
      </c>
      <c r="C39" s="7">
        <v>2578442.7000000002</v>
      </c>
      <c r="D39" s="7">
        <v>2453028.66</v>
      </c>
      <c r="E39" s="7">
        <v>2307586.56</v>
      </c>
      <c r="F39" s="7">
        <v>2352594.1</v>
      </c>
      <c r="G39" s="7">
        <v>2579752.2200000002</v>
      </c>
      <c r="H39" s="7">
        <v>2252885</v>
      </c>
      <c r="I39" s="7">
        <v>2445155</v>
      </c>
      <c r="J39" s="7">
        <v>2213073.64</v>
      </c>
      <c r="K39" s="7">
        <v>2393557.48</v>
      </c>
      <c r="L39" s="7">
        <v>2051346.6</v>
      </c>
      <c r="M39" s="7">
        <v>2113886.59</v>
      </c>
      <c r="N39" s="7">
        <v>2220795.37</v>
      </c>
      <c r="O39" s="7">
        <v>2304445.2000000002</v>
      </c>
      <c r="P39" s="7">
        <v>2167591.3000000003</v>
      </c>
      <c r="Q39" s="7">
        <v>2020698.68</v>
      </c>
      <c r="R39" s="7"/>
      <c r="S39" s="7"/>
      <c r="T39" s="7"/>
      <c r="U39" s="7"/>
    </row>
    <row r="40" spans="1:38" x14ac:dyDescent="0.25">
      <c r="A40" s="2" t="s">
        <v>38</v>
      </c>
      <c r="B40" s="7">
        <v>2514359.61</v>
      </c>
      <c r="C40" s="7">
        <v>2501877.67</v>
      </c>
      <c r="D40" s="7">
        <v>2578442.7000000002</v>
      </c>
      <c r="E40" s="7">
        <v>2453028.66</v>
      </c>
      <c r="F40" s="7">
        <v>2307586.56</v>
      </c>
      <c r="G40" s="7">
        <v>2352594.1</v>
      </c>
      <c r="H40" s="7">
        <v>2579752.2200000002</v>
      </c>
      <c r="I40" s="7">
        <v>2252885</v>
      </c>
      <c r="J40" s="7">
        <v>2445155</v>
      </c>
      <c r="K40" s="7">
        <v>2213073.64</v>
      </c>
      <c r="L40" s="7">
        <v>2393557.48</v>
      </c>
      <c r="M40" s="7">
        <v>2051346.6</v>
      </c>
      <c r="N40" s="7">
        <v>2113886.59</v>
      </c>
      <c r="O40" s="7">
        <v>2220795.37</v>
      </c>
      <c r="P40" s="7">
        <v>2304445.2000000002</v>
      </c>
      <c r="Q40" s="7">
        <v>2167591.3000000003</v>
      </c>
      <c r="R40" s="7"/>
      <c r="S40" s="7"/>
      <c r="T40" s="7"/>
      <c r="U40" s="7"/>
    </row>
    <row r="41" spans="1:38" x14ac:dyDescent="0.25">
      <c r="A41" s="2" t="s">
        <v>39</v>
      </c>
      <c r="B41" s="7">
        <v>2264157</v>
      </c>
      <c r="C41" s="7">
        <v>2514359.61</v>
      </c>
      <c r="D41" s="7">
        <v>2501877.67</v>
      </c>
      <c r="E41" s="7">
        <v>2578442.7000000002</v>
      </c>
      <c r="F41" s="7">
        <v>2453028.66</v>
      </c>
      <c r="G41" s="7">
        <v>2307586.56</v>
      </c>
      <c r="H41" s="7">
        <v>2352594.1</v>
      </c>
      <c r="I41" s="7">
        <v>2579752.2200000002</v>
      </c>
      <c r="J41" s="7">
        <v>2252885</v>
      </c>
      <c r="K41" s="7">
        <v>2445155</v>
      </c>
      <c r="L41" s="7">
        <v>2213073.64</v>
      </c>
      <c r="M41" s="7">
        <v>2393557.48</v>
      </c>
      <c r="N41" s="7">
        <v>2051346.6</v>
      </c>
      <c r="O41" s="7">
        <v>2113886.59</v>
      </c>
      <c r="P41" s="7">
        <v>2220795.37</v>
      </c>
      <c r="Q41" s="7">
        <v>2304445.2000000002</v>
      </c>
      <c r="R41" s="7"/>
      <c r="S41" s="7"/>
      <c r="T41" s="7"/>
      <c r="U41" s="7"/>
    </row>
    <row r="42" spans="1:38" x14ac:dyDescent="0.25">
      <c r="A42" s="2" t="s">
        <v>40</v>
      </c>
      <c r="B42" s="7">
        <v>2410071.3000000003</v>
      </c>
      <c r="C42" s="7">
        <v>2264157</v>
      </c>
      <c r="D42" s="7">
        <v>2514359.61</v>
      </c>
      <c r="E42" s="7">
        <v>2501877.67</v>
      </c>
      <c r="F42" s="7">
        <v>2578442.7000000002</v>
      </c>
      <c r="G42" s="7">
        <v>2453028.66</v>
      </c>
      <c r="H42" s="7">
        <v>2307586.56</v>
      </c>
      <c r="I42" s="7">
        <v>2352594.1</v>
      </c>
      <c r="J42" s="7">
        <v>2579752.2200000002</v>
      </c>
      <c r="K42" s="7">
        <v>2252885</v>
      </c>
      <c r="L42" s="7">
        <v>2445155</v>
      </c>
      <c r="M42" s="7">
        <v>2213073.64</v>
      </c>
      <c r="N42" s="7">
        <v>2393557.48</v>
      </c>
      <c r="O42" s="7">
        <v>2051346.6</v>
      </c>
      <c r="P42" s="7">
        <v>2113886.59</v>
      </c>
      <c r="Q42" s="7">
        <v>2220795.37</v>
      </c>
      <c r="R42" s="7"/>
      <c r="S42" s="7"/>
      <c r="T42" s="7"/>
      <c r="U42" s="7"/>
    </row>
    <row r="43" spans="1:38" x14ac:dyDescent="0.25">
      <c r="A43" s="2" t="s">
        <v>41</v>
      </c>
      <c r="B43" s="7">
        <v>2644813.16</v>
      </c>
      <c r="C43" s="7">
        <v>2410071.3000000003</v>
      </c>
      <c r="D43" s="7">
        <v>2264157</v>
      </c>
      <c r="E43" s="7">
        <v>2514359.61</v>
      </c>
      <c r="F43" s="7">
        <v>2501877.67</v>
      </c>
      <c r="G43" s="7">
        <v>2578442.7000000002</v>
      </c>
      <c r="H43" s="7">
        <v>2453028.66</v>
      </c>
      <c r="I43" s="7">
        <v>2307586.56</v>
      </c>
      <c r="J43" s="7">
        <v>2352594.1</v>
      </c>
      <c r="K43" s="7">
        <v>2579752.2200000002</v>
      </c>
      <c r="L43" s="7">
        <v>2252885</v>
      </c>
      <c r="M43" s="7">
        <v>2445155</v>
      </c>
      <c r="N43" s="7">
        <v>2213073.64</v>
      </c>
      <c r="O43" s="7">
        <v>2393557.48</v>
      </c>
      <c r="P43" s="7">
        <v>2051346.6</v>
      </c>
      <c r="Q43" s="7">
        <v>2113886.59</v>
      </c>
      <c r="R43" s="7"/>
      <c r="S43" s="7"/>
      <c r="T43" s="7"/>
      <c r="U43" s="7"/>
    </row>
    <row r="44" spans="1:38" x14ac:dyDescent="0.25">
      <c r="A44" s="2" t="s">
        <v>42</v>
      </c>
      <c r="B44" s="7">
        <v>2661204.9600000004</v>
      </c>
      <c r="C44" s="7">
        <v>2644813.16</v>
      </c>
      <c r="D44" s="7">
        <v>2410071.3000000003</v>
      </c>
      <c r="E44" s="7">
        <v>2264157</v>
      </c>
      <c r="F44" s="7">
        <v>2514359.61</v>
      </c>
      <c r="G44" s="7">
        <v>2501877.67</v>
      </c>
      <c r="H44" s="7">
        <v>2578442.7000000002</v>
      </c>
      <c r="I44" s="7">
        <v>2453028.66</v>
      </c>
      <c r="J44" s="7">
        <v>2307586.56</v>
      </c>
      <c r="K44" s="7">
        <v>2352594.1</v>
      </c>
      <c r="L44" s="7">
        <v>2579752.2200000002</v>
      </c>
      <c r="M44" s="7">
        <v>2252885</v>
      </c>
      <c r="N44" s="7">
        <v>2445155</v>
      </c>
      <c r="O44" s="7">
        <v>2213073.64</v>
      </c>
      <c r="P44" s="7">
        <v>2393557.48</v>
      </c>
      <c r="Q44" s="7">
        <v>2051346.6</v>
      </c>
      <c r="R44" s="7"/>
      <c r="S44" s="7"/>
      <c r="T44" s="7"/>
      <c r="U44" s="7"/>
    </row>
    <row r="45" spans="1:38" x14ac:dyDescent="0.25">
      <c r="A45" s="4" t="s">
        <v>43</v>
      </c>
      <c r="B45" s="7">
        <v>2575622.62</v>
      </c>
      <c r="C45" s="7">
        <v>2661204.9600000004</v>
      </c>
      <c r="D45" s="7">
        <v>2644813.16</v>
      </c>
      <c r="E45" s="7">
        <v>2410071.3000000003</v>
      </c>
      <c r="F45" s="7">
        <v>2264157</v>
      </c>
      <c r="G45" s="7">
        <v>2514359.61</v>
      </c>
      <c r="H45" s="7">
        <v>2501877.67</v>
      </c>
      <c r="I45" s="7">
        <v>2578442.7000000002</v>
      </c>
      <c r="J45" s="7">
        <v>2453028.66</v>
      </c>
      <c r="K45" s="7">
        <v>2307586.56</v>
      </c>
      <c r="L45" s="7">
        <v>2352594.1</v>
      </c>
      <c r="M45" s="7">
        <v>2579752.2200000002</v>
      </c>
      <c r="N45" s="7">
        <v>2252885</v>
      </c>
      <c r="O45" s="7">
        <v>2445155</v>
      </c>
      <c r="P45" s="7">
        <v>2213073.64</v>
      </c>
      <c r="Q45" s="7">
        <v>2393557.48</v>
      </c>
      <c r="R45" s="7"/>
      <c r="S45" s="7"/>
      <c r="T45" s="7"/>
      <c r="U45" s="7"/>
    </row>
    <row r="46" spans="1:38" x14ac:dyDescent="0.25">
      <c r="A46" s="6" t="s">
        <v>44</v>
      </c>
      <c r="B46" s="7">
        <v>2629997.58</v>
      </c>
      <c r="C46" s="7">
        <v>2575622.62</v>
      </c>
      <c r="D46" s="7">
        <v>2661204.9600000004</v>
      </c>
      <c r="E46" s="7">
        <v>2644813.16</v>
      </c>
      <c r="F46" s="7">
        <v>2410071.3000000003</v>
      </c>
      <c r="G46" s="7">
        <v>2264157</v>
      </c>
      <c r="H46" s="7">
        <v>2514359.61</v>
      </c>
      <c r="I46" s="7">
        <v>2501877.67</v>
      </c>
      <c r="J46" s="7">
        <v>2578442.7000000002</v>
      </c>
      <c r="K46" s="7">
        <v>2453028.66</v>
      </c>
      <c r="L46" s="7">
        <v>2307586.56</v>
      </c>
      <c r="M46" s="7">
        <v>2352594.1</v>
      </c>
      <c r="N46" s="7">
        <v>2579752.2200000002</v>
      </c>
      <c r="O46" s="7">
        <v>2252885</v>
      </c>
      <c r="P46" s="7">
        <v>2445155</v>
      </c>
      <c r="Q46" s="7">
        <v>2213073.64</v>
      </c>
      <c r="R46" s="7"/>
      <c r="S46" s="7"/>
      <c r="T46" s="7"/>
      <c r="U46" s="7"/>
    </row>
    <row r="47" spans="1:38" x14ac:dyDescent="0.25">
      <c r="A47" s="3" t="s">
        <v>45</v>
      </c>
      <c r="B47" s="7">
        <v>2416431.15</v>
      </c>
      <c r="C47" s="7">
        <v>2629997.58</v>
      </c>
      <c r="D47" s="7">
        <v>2575622.62</v>
      </c>
      <c r="E47" s="7">
        <v>2661204.9600000004</v>
      </c>
      <c r="F47" s="7">
        <v>2644813.16</v>
      </c>
      <c r="G47" s="7">
        <v>2410071.3000000003</v>
      </c>
      <c r="H47" s="7">
        <v>2264157</v>
      </c>
      <c r="I47" s="7">
        <v>2514359.61</v>
      </c>
      <c r="J47" s="7">
        <v>2501877.67</v>
      </c>
      <c r="K47" s="7">
        <v>2578442.7000000002</v>
      </c>
      <c r="L47" s="7">
        <v>2453028.66</v>
      </c>
      <c r="M47" s="7">
        <v>2307586.56</v>
      </c>
      <c r="N47" s="7">
        <v>2352594.1</v>
      </c>
      <c r="O47" s="7">
        <v>2579752.2200000002</v>
      </c>
      <c r="P47" s="7">
        <v>2252885</v>
      </c>
      <c r="Q47" s="7">
        <v>2445155</v>
      </c>
      <c r="R47" s="7"/>
      <c r="S47" s="7"/>
      <c r="T47" s="7"/>
      <c r="U47" s="7"/>
    </row>
    <row r="48" spans="1:38" x14ac:dyDescent="0.25">
      <c r="A48" s="3" t="s">
        <v>46</v>
      </c>
      <c r="B48" s="7">
        <v>2404125.36</v>
      </c>
      <c r="C48" s="7">
        <v>2416431.15</v>
      </c>
      <c r="D48" s="7">
        <v>2629997.58</v>
      </c>
      <c r="E48" s="7">
        <v>2575622.62</v>
      </c>
      <c r="F48" s="7">
        <v>2661204.9600000004</v>
      </c>
      <c r="G48" s="7">
        <v>2644813.16</v>
      </c>
      <c r="H48" s="7">
        <v>2410071.3000000003</v>
      </c>
      <c r="I48" s="7">
        <v>2264157</v>
      </c>
      <c r="J48" s="7">
        <v>2514359.61</v>
      </c>
      <c r="K48" s="7">
        <v>2501877.67</v>
      </c>
      <c r="L48" s="7">
        <v>2578442.7000000002</v>
      </c>
      <c r="M48" s="7">
        <v>2453028.66</v>
      </c>
      <c r="N48" s="7">
        <v>2307586.56</v>
      </c>
      <c r="O48" s="7">
        <v>2352594.1</v>
      </c>
      <c r="P48" s="7">
        <v>2579752.2200000002</v>
      </c>
      <c r="Q48" s="7">
        <v>2252885</v>
      </c>
      <c r="R48" s="7"/>
      <c r="S48" s="7"/>
      <c r="T48" s="7"/>
      <c r="U48" s="7"/>
    </row>
    <row r="49" spans="1:21" x14ac:dyDescent="0.25">
      <c r="A49" s="5" t="s">
        <v>47</v>
      </c>
      <c r="B49" s="7">
        <v>2531682.6</v>
      </c>
      <c r="C49" s="7">
        <v>2404125.36</v>
      </c>
      <c r="D49" s="7">
        <v>2416431.15</v>
      </c>
      <c r="E49" s="7">
        <v>2629997.58</v>
      </c>
      <c r="F49" s="7">
        <v>2575622.62</v>
      </c>
      <c r="G49" s="7">
        <v>2661204.9600000004</v>
      </c>
      <c r="H49" s="7">
        <v>2644813.16</v>
      </c>
      <c r="I49" s="7">
        <v>2410071.3000000003</v>
      </c>
      <c r="J49" s="7">
        <v>2264157</v>
      </c>
      <c r="K49" s="7">
        <v>2514359.61</v>
      </c>
      <c r="L49" s="7">
        <v>2501877.67</v>
      </c>
      <c r="M49" s="7">
        <v>2578442.7000000002</v>
      </c>
      <c r="N49" s="7">
        <v>2453028.66</v>
      </c>
      <c r="O49" s="7">
        <v>2307586.56</v>
      </c>
      <c r="P49" s="7">
        <v>2352594.1</v>
      </c>
      <c r="Q49" s="7">
        <v>2579752.2200000002</v>
      </c>
      <c r="R49" s="7"/>
      <c r="S49" s="7"/>
      <c r="T49" s="7"/>
      <c r="U49" s="7"/>
    </row>
    <row r="50" spans="1:21" x14ac:dyDescent="0.25">
      <c r="A50" s="5" t="s">
        <v>48</v>
      </c>
      <c r="B50" s="7">
        <v>2631993.1999999997</v>
      </c>
      <c r="C50" s="7">
        <v>2531682.6</v>
      </c>
      <c r="D50" s="7">
        <v>2404125.36</v>
      </c>
      <c r="E50" s="7">
        <v>2416431.15</v>
      </c>
      <c r="F50" s="7">
        <v>2629997.58</v>
      </c>
      <c r="G50" s="7">
        <v>2575622.62</v>
      </c>
      <c r="H50" s="7">
        <v>2661204.9600000004</v>
      </c>
      <c r="I50" s="7">
        <v>2644813.16</v>
      </c>
      <c r="J50" s="7">
        <v>2410071.3000000003</v>
      </c>
      <c r="K50" s="7">
        <v>2264157</v>
      </c>
      <c r="L50" s="7">
        <v>2514359.61</v>
      </c>
      <c r="M50" s="7">
        <v>2501877.67</v>
      </c>
      <c r="N50" s="7">
        <v>2578442.7000000002</v>
      </c>
      <c r="O50" s="7">
        <v>2453028.66</v>
      </c>
      <c r="P50" s="7">
        <v>2307586.56</v>
      </c>
      <c r="Q50" s="7">
        <v>2352594.1</v>
      </c>
      <c r="R50" s="7"/>
      <c r="S50" s="7"/>
      <c r="T50" s="7"/>
      <c r="U50" s="7"/>
    </row>
    <row r="51" spans="1:21" x14ac:dyDescent="0.25">
      <c r="A51" s="5" t="s">
        <v>49</v>
      </c>
      <c r="B51" s="7">
        <v>2519565.7800000003</v>
      </c>
      <c r="C51" s="7">
        <v>2631993.1999999997</v>
      </c>
      <c r="D51" s="7">
        <v>2531682.6</v>
      </c>
      <c r="E51" s="7">
        <v>2404125.36</v>
      </c>
      <c r="F51" s="7">
        <v>2416431.15</v>
      </c>
      <c r="G51" s="7">
        <v>2629997.58</v>
      </c>
      <c r="H51" s="7">
        <v>2575622.62</v>
      </c>
      <c r="I51" s="7">
        <v>2661204.9600000004</v>
      </c>
      <c r="J51" s="7">
        <v>2644813.16</v>
      </c>
      <c r="K51" s="7">
        <v>2410071.3000000003</v>
      </c>
      <c r="L51" s="7">
        <v>2264157</v>
      </c>
      <c r="M51" s="7">
        <v>2514359.61</v>
      </c>
      <c r="N51" s="7">
        <v>2501877.67</v>
      </c>
      <c r="O51" s="7">
        <v>2578442.7000000002</v>
      </c>
      <c r="P51" s="7">
        <v>2453028.66</v>
      </c>
      <c r="Q51" s="7">
        <v>2307586.56</v>
      </c>
      <c r="R51" s="7"/>
      <c r="S51" s="7"/>
      <c r="T51" s="7"/>
      <c r="U51" s="7"/>
    </row>
    <row r="52" spans="1:21" x14ac:dyDescent="0.25">
      <c r="A52" s="2" t="s">
        <v>50</v>
      </c>
      <c r="B52" s="7">
        <v>2460593.77</v>
      </c>
      <c r="C52" s="7">
        <v>2519565.7800000003</v>
      </c>
      <c r="D52" s="7">
        <v>2631993.1999999997</v>
      </c>
      <c r="E52" s="7">
        <v>2531682.6</v>
      </c>
      <c r="F52" s="7">
        <v>2404125.36</v>
      </c>
      <c r="G52" s="7">
        <v>2416431.15</v>
      </c>
      <c r="H52" s="7">
        <v>2629997.58</v>
      </c>
      <c r="I52" s="7">
        <v>2575622.62</v>
      </c>
      <c r="J52" s="7">
        <v>2661204.9600000004</v>
      </c>
      <c r="K52" s="7">
        <v>2644813.16</v>
      </c>
      <c r="L52" s="7">
        <v>2410071.3000000003</v>
      </c>
      <c r="M52" s="7">
        <v>2264157</v>
      </c>
      <c r="N52" s="7">
        <v>2514359.61</v>
      </c>
      <c r="O52" s="7">
        <v>2501877.67</v>
      </c>
      <c r="P52" s="7">
        <v>2578442.7000000002</v>
      </c>
      <c r="Q52" s="7">
        <v>2453028.66</v>
      </c>
      <c r="R52" s="7"/>
      <c r="S52" s="7"/>
      <c r="T52" s="7"/>
      <c r="U52" s="7"/>
    </row>
    <row r="53" spans="1:21" x14ac:dyDescent="0.25">
      <c r="A53" s="2" t="s">
        <v>51</v>
      </c>
      <c r="B53" s="7">
        <v>2247916.8000000003</v>
      </c>
      <c r="C53" s="7">
        <v>2460593.77</v>
      </c>
      <c r="D53" s="7">
        <v>2519565.7800000003</v>
      </c>
      <c r="E53" s="7">
        <v>2631993.1999999997</v>
      </c>
      <c r="F53" s="7">
        <v>2531682.6</v>
      </c>
      <c r="G53" s="7">
        <v>2404125.36</v>
      </c>
      <c r="H53" s="7">
        <v>2416431.15</v>
      </c>
      <c r="I53" s="7">
        <v>2629997.58</v>
      </c>
      <c r="J53" s="7">
        <v>2575622.62</v>
      </c>
      <c r="K53" s="7">
        <v>2661204.9600000004</v>
      </c>
      <c r="L53" s="7">
        <v>2644813.16</v>
      </c>
      <c r="M53" s="7">
        <v>2410071.3000000003</v>
      </c>
      <c r="N53" s="7">
        <v>2264157</v>
      </c>
      <c r="O53" s="7">
        <v>2514359.61</v>
      </c>
      <c r="P53" s="7">
        <v>2501877.67</v>
      </c>
      <c r="Q53" s="7">
        <v>2578442.7000000002</v>
      </c>
      <c r="R53" s="7"/>
      <c r="S53" s="7"/>
      <c r="T53" s="7"/>
      <c r="U53" s="7"/>
    </row>
    <row r="54" spans="1:21" x14ac:dyDescent="0.25">
      <c r="A54" s="2" t="s">
        <v>52</v>
      </c>
      <c r="B54" s="7">
        <v>2536833.8000000003</v>
      </c>
      <c r="C54" s="7">
        <v>2247916.8000000003</v>
      </c>
      <c r="D54" s="7">
        <v>2460593.77</v>
      </c>
      <c r="E54" s="7">
        <v>2519565.7800000003</v>
      </c>
      <c r="F54" s="7">
        <v>2631993.1999999997</v>
      </c>
      <c r="G54" s="7">
        <v>2531682.6</v>
      </c>
      <c r="H54" s="7">
        <v>2404125.36</v>
      </c>
      <c r="I54" s="7">
        <v>2416431.15</v>
      </c>
      <c r="J54" s="7">
        <v>2629997.58</v>
      </c>
      <c r="K54" s="7">
        <v>2575622.62</v>
      </c>
      <c r="L54" s="7">
        <v>2661204.9600000004</v>
      </c>
      <c r="M54" s="7">
        <v>2644813.16</v>
      </c>
      <c r="N54" s="7">
        <v>2410071.3000000003</v>
      </c>
      <c r="O54" s="7">
        <v>2264157</v>
      </c>
      <c r="P54" s="7">
        <v>2514359.61</v>
      </c>
      <c r="Q54" s="7">
        <v>2501877.67</v>
      </c>
      <c r="R54" s="7"/>
      <c r="S54" s="7"/>
      <c r="T54" s="7"/>
      <c r="U54" s="7"/>
    </row>
    <row r="55" spans="1:21" x14ac:dyDescent="0.25">
      <c r="A55" s="2" t="s">
        <v>53</v>
      </c>
      <c r="B55" s="7">
        <v>2510169.7199999997</v>
      </c>
      <c r="C55" s="7">
        <v>2536833.8000000003</v>
      </c>
      <c r="D55" s="7">
        <v>2247916.8000000003</v>
      </c>
      <c r="E55" s="7">
        <v>2460593.77</v>
      </c>
      <c r="F55" s="7">
        <v>2519565.7800000003</v>
      </c>
      <c r="G55" s="7">
        <v>2631993.1999999997</v>
      </c>
      <c r="H55" s="7">
        <v>2531682.6</v>
      </c>
      <c r="I55" s="7">
        <v>2404125.36</v>
      </c>
      <c r="J55" s="7">
        <v>2416431.15</v>
      </c>
      <c r="K55" s="7">
        <v>2629997.58</v>
      </c>
      <c r="L55" s="7">
        <v>2575622.62</v>
      </c>
      <c r="M55" s="7">
        <v>2661204.9600000004</v>
      </c>
      <c r="N55" s="7">
        <v>2644813.16</v>
      </c>
      <c r="O55" s="7">
        <v>2410071.3000000003</v>
      </c>
      <c r="P55" s="7">
        <v>2264157</v>
      </c>
      <c r="Q55" s="7">
        <v>2514359.61</v>
      </c>
      <c r="R55" s="7"/>
      <c r="S55" s="7"/>
      <c r="T55" s="7"/>
      <c r="U55" s="7"/>
    </row>
    <row r="56" spans="1:21" x14ac:dyDescent="0.25">
      <c r="A56" s="2" t="s">
        <v>54</v>
      </c>
      <c r="B56" s="7">
        <v>2412438.7199999997</v>
      </c>
      <c r="C56" s="7">
        <v>2510169.7199999997</v>
      </c>
      <c r="D56" s="7">
        <v>2536833.8000000003</v>
      </c>
      <c r="E56" s="7">
        <v>2247916.8000000003</v>
      </c>
      <c r="F56" s="7">
        <v>2460593.77</v>
      </c>
      <c r="G56" s="7">
        <v>2519565.7800000003</v>
      </c>
      <c r="H56" s="7">
        <v>2631993.1999999997</v>
      </c>
      <c r="I56" s="7">
        <v>2531682.6</v>
      </c>
      <c r="J56" s="7">
        <v>2404125.36</v>
      </c>
      <c r="K56" s="7">
        <v>2416431.15</v>
      </c>
      <c r="L56" s="7">
        <v>2629997.58</v>
      </c>
      <c r="M56" s="7">
        <v>2575622.62</v>
      </c>
      <c r="N56" s="7">
        <v>2661204.9600000004</v>
      </c>
      <c r="O56" s="7">
        <v>2644813.16</v>
      </c>
      <c r="P56" s="7">
        <v>2410071.3000000003</v>
      </c>
      <c r="Q56" s="7">
        <v>2264157</v>
      </c>
      <c r="R56" s="7"/>
      <c r="S56" s="7"/>
      <c r="T56" s="7"/>
      <c r="U56" s="7"/>
    </row>
    <row r="57" spans="1:21" x14ac:dyDescent="0.25">
      <c r="A57" s="4" t="s">
        <v>55</v>
      </c>
      <c r="B57" s="7">
        <v>2502777.7000000002</v>
      </c>
      <c r="C57" s="7">
        <v>2412438.7199999997</v>
      </c>
      <c r="D57" s="7">
        <v>2510169.7199999997</v>
      </c>
      <c r="E57" s="7">
        <v>2536833.8000000003</v>
      </c>
      <c r="F57" s="7">
        <v>2247916.8000000003</v>
      </c>
      <c r="G57" s="7">
        <v>2460593.77</v>
      </c>
      <c r="H57" s="7">
        <v>2519565.7800000003</v>
      </c>
      <c r="I57" s="7">
        <v>2631993.1999999997</v>
      </c>
      <c r="J57" s="7">
        <v>2531682.6</v>
      </c>
      <c r="K57" s="7">
        <v>2404125.36</v>
      </c>
      <c r="L57" s="7">
        <v>2416431.15</v>
      </c>
      <c r="M57" s="7">
        <v>2629997.58</v>
      </c>
      <c r="N57" s="7">
        <v>2575622.62</v>
      </c>
      <c r="O57" s="7">
        <v>2661204.9600000004</v>
      </c>
      <c r="P57" s="7">
        <v>2644813.16</v>
      </c>
      <c r="Q57" s="7">
        <v>2410071.3000000003</v>
      </c>
      <c r="R57" s="7"/>
      <c r="S57" s="7"/>
      <c r="T57" s="7"/>
      <c r="U57" s="7"/>
    </row>
    <row r="58" spans="1:21" x14ac:dyDescent="0.25">
      <c r="A58" s="6" t="s">
        <v>56</v>
      </c>
      <c r="B58" s="7">
        <v>2584276.3499999996</v>
      </c>
      <c r="C58" s="7">
        <v>2502777.7000000002</v>
      </c>
      <c r="D58" s="7">
        <v>2412438.7199999997</v>
      </c>
      <c r="E58" s="7">
        <v>2510169.7199999997</v>
      </c>
      <c r="F58" s="7">
        <v>2536833.8000000003</v>
      </c>
      <c r="G58" s="7">
        <v>2247916.8000000003</v>
      </c>
      <c r="H58" s="7">
        <v>2460593.77</v>
      </c>
      <c r="I58" s="7">
        <v>2519565.7800000003</v>
      </c>
      <c r="J58" s="7">
        <v>2631993.1999999997</v>
      </c>
      <c r="K58" s="7">
        <v>2531682.6</v>
      </c>
      <c r="L58" s="7">
        <v>2404125.36</v>
      </c>
      <c r="M58" s="7">
        <v>2416431.15</v>
      </c>
      <c r="N58" s="7">
        <v>2629997.58</v>
      </c>
      <c r="O58" s="7">
        <v>2575622.62</v>
      </c>
      <c r="P58" s="7">
        <v>2661204.9600000004</v>
      </c>
      <c r="Q58" s="7">
        <v>2644813.16</v>
      </c>
      <c r="R58" s="7"/>
      <c r="S58" s="7"/>
      <c r="T58" s="7"/>
      <c r="U58" s="7"/>
    </row>
    <row r="59" spans="1:21" x14ac:dyDescent="0.25">
      <c r="A59" s="3" t="s">
        <v>57</v>
      </c>
      <c r="B59" s="7">
        <v>2462406.2999999998</v>
      </c>
      <c r="C59" s="7">
        <v>2584276.3499999996</v>
      </c>
      <c r="D59" s="7">
        <v>2502777.7000000002</v>
      </c>
      <c r="E59" s="7">
        <v>2412438.7199999997</v>
      </c>
      <c r="F59" s="7">
        <v>2510169.7199999997</v>
      </c>
      <c r="G59" s="7">
        <v>2536833.8000000003</v>
      </c>
      <c r="H59" s="7">
        <v>2247916.8000000003</v>
      </c>
      <c r="I59" s="7">
        <v>2460593.77</v>
      </c>
      <c r="J59" s="7">
        <v>2519565.7800000003</v>
      </c>
      <c r="K59" s="7">
        <v>2631993.1999999997</v>
      </c>
      <c r="L59" s="7">
        <v>2531682.6</v>
      </c>
      <c r="M59" s="7">
        <v>2404125.36</v>
      </c>
      <c r="N59" s="7">
        <v>2416431.15</v>
      </c>
      <c r="O59" s="7">
        <v>2629997.58</v>
      </c>
      <c r="P59" s="7">
        <v>2575622.62</v>
      </c>
      <c r="Q59" s="7">
        <v>2661204.9600000004</v>
      </c>
      <c r="R59" s="7"/>
      <c r="S59" s="7"/>
      <c r="T59" s="7"/>
      <c r="U59" s="7"/>
    </row>
    <row r="60" spans="1:21" x14ac:dyDescent="0.25">
      <c r="A60" s="3" t="s">
        <v>58</v>
      </c>
      <c r="B60" s="7">
        <v>2455111.92</v>
      </c>
      <c r="C60" s="7">
        <v>2462406.2999999998</v>
      </c>
      <c r="D60" s="7">
        <v>2584276.3499999996</v>
      </c>
      <c r="E60" s="7">
        <v>2502777.7000000002</v>
      </c>
      <c r="F60" s="7">
        <v>2412438.7199999997</v>
      </c>
      <c r="G60" s="7">
        <v>2510169.7199999997</v>
      </c>
      <c r="H60" s="7">
        <v>2536833.8000000003</v>
      </c>
      <c r="I60" s="7">
        <v>2247916.8000000003</v>
      </c>
      <c r="J60" s="7">
        <v>2460593.77</v>
      </c>
      <c r="K60" s="7">
        <v>2519565.7800000003</v>
      </c>
      <c r="L60" s="7">
        <v>2631993.1999999997</v>
      </c>
      <c r="M60" s="7">
        <v>2531682.6</v>
      </c>
      <c r="N60" s="7">
        <v>2404125.36</v>
      </c>
      <c r="O60" s="7">
        <v>2416431.15</v>
      </c>
      <c r="P60" s="7">
        <v>2629997.58</v>
      </c>
      <c r="Q60" s="7">
        <v>2575622.62</v>
      </c>
      <c r="R60" s="7"/>
      <c r="S60" s="7"/>
      <c r="T60" s="7"/>
      <c r="U60" s="7"/>
    </row>
    <row r="61" spans="1:21" x14ac:dyDescent="0.25">
      <c r="A61" s="5" t="s">
        <v>59</v>
      </c>
      <c r="B61" s="7">
        <v>2524439.7000000002</v>
      </c>
      <c r="C61" s="7">
        <v>2455111.92</v>
      </c>
      <c r="D61" s="7">
        <v>2462406.2999999998</v>
      </c>
      <c r="E61" s="7">
        <v>2584276.3499999996</v>
      </c>
      <c r="F61" s="7">
        <v>2502777.7000000002</v>
      </c>
      <c r="G61" s="7">
        <v>2412438.7199999997</v>
      </c>
      <c r="H61" s="7">
        <v>2510169.7199999997</v>
      </c>
      <c r="I61" s="7">
        <v>2536833.8000000003</v>
      </c>
      <c r="J61" s="7">
        <v>2247916.8000000003</v>
      </c>
      <c r="K61" s="7">
        <v>2460593.77</v>
      </c>
      <c r="L61" s="7">
        <v>2519565.7800000003</v>
      </c>
      <c r="M61" s="7">
        <v>2631993.1999999997</v>
      </c>
      <c r="N61" s="7">
        <v>2531682.6</v>
      </c>
      <c r="O61" s="7">
        <v>2404125.36</v>
      </c>
      <c r="P61" s="7">
        <v>2416431.15</v>
      </c>
      <c r="Q61" s="7">
        <v>2629997.58</v>
      </c>
      <c r="R61" s="7"/>
      <c r="S61" s="7"/>
      <c r="T61" s="7"/>
      <c r="U61" s="7"/>
    </row>
    <row r="62" spans="1:21" x14ac:dyDescent="0.25">
      <c r="A62" s="5" t="s">
        <v>60</v>
      </c>
      <c r="B62" s="7">
        <v>2763343.05</v>
      </c>
      <c r="C62" s="7">
        <v>2524439.7000000002</v>
      </c>
      <c r="D62" s="7">
        <v>2455111.92</v>
      </c>
      <c r="E62" s="7">
        <v>2462406.2999999998</v>
      </c>
      <c r="F62" s="7">
        <v>2584276.3499999996</v>
      </c>
      <c r="G62" s="7">
        <v>2502777.7000000002</v>
      </c>
      <c r="H62" s="7">
        <v>2412438.7199999997</v>
      </c>
      <c r="I62" s="7">
        <v>2510169.7199999997</v>
      </c>
      <c r="J62" s="7">
        <v>2536833.8000000003</v>
      </c>
      <c r="K62" s="7">
        <v>2247916.8000000003</v>
      </c>
      <c r="L62" s="7">
        <v>2460593.77</v>
      </c>
      <c r="M62" s="7">
        <v>2519565.7800000003</v>
      </c>
      <c r="N62" s="7">
        <v>2631993.1999999997</v>
      </c>
      <c r="O62" s="7">
        <v>2531682.6</v>
      </c>
      <c r="P62" s="7">
        <v>2404125.36</v>
      </c>
      <c r="Q62" s="7">
        <v>2416431.15</v>
      </c>
      <c r="R62" s="7"/>
      <c r="S62" s="7"/>
      <c r="T62" s="7"/>
      <c r="U62" s="7"/>
    </row>
    <row r="63" spans="1:21" x14ac:dyDescent="0.25">
      <c r="A63" s="5" t="s">
        <v>61</v>
      </c>
      <c r="B63" s="7">
        <v>2601459</v>
      </c>
      <c r="C63" s="7">
        <v>2763343.05</v>
      </c>
      <c r="D63" s="7">
        <v>2524439.7000000002</v>
      </c>
      <c r="E63" s="7">
        <v>2455111.92</v>
      </c>
      <c r="F63" s="7">
        <v>2462406.2999999998</v>
      </c>
      <c r="G63" s="7">
        <v>2584276.3499999996</v>
      </c>
      <c r="H63" s="7">
        <v>2502777.7000000002</v>
      </c>
      <c r="I63" s="7">
        <v>2412438.7199999997</v>
      </c>
      <c r="J63" s="7">
        <v>2510169.7199999997</v>
      </c>
      <c r="K63" s="7">
        <v>2536833.8000000003</v>
      </c>
      <c r="L63" s="7">
        <v>2247916.8000000003</v>
      </c>
      <c r="M63" s="7">
        <v>2460593.77</v>
      </c>
      <c r="N63" s="7">
        <v>2519565.7800000003</v>
      </c>
      <c r="O63" s="7">
        <v>2631993.1999999997</v>
      </c>
      <c r="P63" s="7">
        <v>2531682.6</v>
      </c>
      <c r="Q63" s="7">
        <v>2404125.36</v>
      </c>
      <c r="R63" s="7"/>
      <c r="S63" s="7"/>
      <c r="T63" s="7"/>
      <c r="U63" s="7"/>
    </row>
    <row r="64" spans="1:21" x14ac:dyDescent="0.25">
      <c r="A64" s="2" t="s">
        <v>62</v>
      </c>
      <c r="B64" s="7">
        <v>2204334.7200000002</v>
      </c>
      <c r="C64" s="7">
        <v>2601459</v>
      </c>
      <c r="D64" s="7">
        <v>2763343.05</v>
      </c>
      <c r="E64" s="7">
        <v>2524439.7000000002</v>
      </c>
      <c r="F64" s="7">
        <v>2455111.92</v>
      </c>
      <c r="G64" s="7">
        <v>2462406.2999999998</v>
      </c>
      <c r="H64" s="7">
        <v>2584276.3499999996</v>
      </c>
      <c r="I64" s="7">
        <v>2502777.7000000002</v>
      </c>
      <c r="J64" s="7">
        <v>2412438.7199999997</v>
      </c>
      <c r="K64" s="7">
        <v>2510169.7199999997</v>
      </c>
      <c r="L64" s="7">
        <v>2536833.8000000003</v>
      </c>
      <c r="M64" s="7">
        <v>2247916.8000000003</v>
      </c>
      <c r="N64" s="7">
        <v>2460593.77</v>
      </c>
      <c r="O64" s="7">
        <v>2519565.7800000003</v>
      </c>
      <c r="P64" s="7">
        <v>2631993.1999999997</v>
      </c>
      <c r="Q64" s="7">
        <v>2531682.6</v>
      </c>
      <c r="R64" s="7"/>
      <c r="S64" s="7"/>
      <c r="T64" s="7"/>
      <c r="U64" s="7"/>
    </row>
    <row r="65" spans="1:21" x14ac:dyDescent="0.25">
      <c r="A65" s="2" t="s">
        <v>63</v>
      </c>
      <c r="B65" s="7">
        <v>2050894.5099999998</v>
      </c>
      <c r="C65" s="7">
        <v>2204334.7200000002</v>
      </c>
      <c r="D65" s="7">
        <v>2601459</v>
      </c>
      <c r="E65" s="7">
        <v>2763343.05</v>
      </c>
      <c r="F65" s="7">
        <v>2524439.7000000002</v>
      </c>
      <c r="G65" s="7">
        <v>2455111.92</v>
      </c>
      <c r="H65" s="7">
        <v>2462406.2999999998</v>
      </c>
      <c r="I65" s="7">
        <v>2584276.3499999996</v>
      </c>
      <c r="J65" s="7">
        <v>2502777.7000000002</v>
      </c>
      <c r="K65" s="7">
        <v>2412438.7199999997</v>
      </c>
      <c r="L65" s="7">
        <v>2510169.7199999997</v>
      </c>
      <c r="M65" s="7">
        <v>2536833.8000000003</v>
      </c>
      <c r="N65" s="7">
        <v>2247916.8000000003</v>
      </c>
      <c r="O65" s="7">
        <v>2460593.77</v>
      </c>
      <c r="P65" s="7">
        <v>2519565.7800000003</v>
      </c>
      <c r="Q65" s="7">
        <v>2631993.1999999997</v>
      </c>
      <c r="R65" s="7"/>
      <c r="S65" s="7"/>
      <c r="T65" s="7"/>
      <c r="U65" s="7"/>
    </row>
    <row r="66" spans="1:21" x14ac:dyDescent="0.25">
      <c r="A66" s="2" t="s">
        <v>64</v>
      </c>
      <c r="B66" s="7">
        <v>2343415.6800000002</v>
      </c>
      <c r="C66" s="7">
        <v>2050894.5099999998</v>
      </c>
      <c r="D66" s="7">
        <v>2204334.7200000002</v>
      </c>
      <c r="E66" s="7">
        <v>2601459</v>
      </c>
      <c r="F66" s="7">
        <v>2763343.05</v>
      </c>
      <c r="G66" s="7">
        <v>2524439.7000000002</v>
      </c>
      <c r="H66" s="7">
        <v>2455111.92</v>
      </c>
      <c r="I66" s="7">
        <v>2462406.2999999998</v>
      </c>
      <c r="J66" s="7">
        <v>2584276.3499999996</v>
      </c>
      <c r="K66" s="7">
        <v>2502777.7000000002</v>
      </c>
      <c r="L66" s="7">
        <v>2412438.7199999997</v>
      </c>
      <c r="M66" s="7">
        <v>2510169.7199999997</v>
      </c>
      <c r="N66" s="7">
        <v>2536833.8000000003</v>
      </c>
      <c r="O66" s="7">
        <v>2247916.8000000003</v>
      </c>
      <c r="P66" s="7">
        <v>2460593.77</v>
      </c>
      <c r="Q66" s="7">
        <v>2519565.7800000003</v>
      </c>
      <c r="R66" s="7"/>
      <c r="S66" s="7"/>
      <c r="T66" s="7"/>
      <c r="U66" s="7"/>
    </row>
    <row r="67" spans="1:21" x14ac:dyDescent="0.25">
      <c r="A67" s="2" t="s">
        <v>65</v>
      </c>
      <c r="B67" s="7">
        <v>2423538.87</v>
      </c>
      <c r="C67" s="7">
        <v>2343415.6800000002</v>
      </c>
      <c r="D67" s="7">
        <v>2050894.5099999998</v>
      </c>
      <c r="E67" s="7">
        <v>2204334.7200000002</v>
      </c>
      <c r="F67" s="7">
        <v>2601459</v>
      </c>
      <c r="G67" s="7">
        <v>2763343.05</v>
      </c>
      <c r="H67" s="7">
        <v>2524439.7000000002</v>
      </c>
      <c r="I67" s="7">
        <v>2455111.92</v>
      </c>
      <c r="J67" s="7">
        <v>2462406.2999999998</v>
      </c>
      <c r="K67" s="7">
        <v>2584276.3499999996</v>
      </c>
      <c r="L67" s="7">
        <v>2502777.7000000002</v>
      </c>
      <c r="M67" s="7">
        <v>2412438.7199999997</v>
      </c>
      <c r="N67" s="7">
        <v>2510169.7199999997</v>
      </c>
      <c r="O67" s="7">
        <v>2536833.8000000003</v>
      </c>
      <c r="P67" s="7">
        <v>2247916.8000000003</v>
      </c>
      <c r="Q67" s="7">
        <v>2460593.77</v>
      </c>
      <c r="R67" s="7"/>
      <c r="S67" s="7"/>
      <c r="T67" s="7"/>
      <c r="U67" s="7"/>
    </row>
    <row r="68" spans="1:21" x14ac:dyDescent="0.25">
      <c r="A68" s="2" t="s">
        <v>66</v>
      </c>
      <c r="B68" s="7">
        <v>2237747.04</v>
      </c>
      <c r="C68" s="7">
        <v>2423538.87</v>
      </c>
      <c r="D68" s="7">
        <v>2343415.6800000002</v>
      </c>
      <c r="E68" s="7">
        <v>2050894.5099999998</v>
      </c>
      <c r="F68" s="7">
        <v>2204334.7200000002</v>
      </c>
      <c r="G68" s="7">
        <v>2601459</v>
      </c>
      <c r="H68" s="7">
        <v>2763343.05</v>
      </c>
      <c r="I68" s="7">
        <v>2524439.7000000002</v>
      </c>
      <c r="J68" s="7">
        <v>2455111.92</v>
      </c>
      <c r="K68" s="7">
        <v>2462406.2999999998</v>
      </c>
      <c r="L68" s="7">
        <v>2584276.3499999996</v>
      </c>
      <c r="M68" s="7">
        <v>2502777.7000000002</v>
      </c>
      <c r="N68" s="7">
        <v>2412438.7199999997</v>
      </c>
      <c r="O68" s="7">
        <v>2510169.7199999997</v>
      </c>
      <c r="P68" s="7">
        <v>2536833.8000000003</v>
      </c>
      <c r="Q68" s="7">
        <v>2247916.8000000003</v>
      </c>
      <c r="R68" s="7"/>
      <c r="S68" s="7"/>
      <c r="T68" s="7"/>
      <c r="U68" s="7"/>
    </row>
    <row r="69" spans="1:21" x14ac:dyDescent="0.25">
      <c r="A69" s="4" t="s">
        <v>67</v>
      </c>
      <c r="B69" s="7">
        <v>2390612.9499999997</v>
      </c>
      <c r="C69" s="7">
        <v>2237747.04</v>
      </c>
      <c r="D69" s="7">
        <v>2423538.87</v>
      </c>
      <c r="E69" s="7">
        <v>2343415.6800000002</v>
      </c>
      <c r="F69" s="7">
        <v>2050894.5099999998</v>
      </c>
      <c r="G69" s="7">
        <v>2204334.7200000002</v>
      </c>
      <c r="H69" s="7">
        <v>2601459</v>
      </c>
      <c r="I69" s="7">
        <v>2763343.05</v>
      </c>
      <c r="J69" s="7">
        <v>2524439.7000000002</v>
      </c>
      <c r="K69" s="7">
        <v>2455111.92</v>
      </c>
      <c r="L69" s="7">
        <v>2462406.2999999998</v>
      </c>
      <c r="M69" s="7">
        <v>2584276.3499999996</v>
      </c>
      <c r="N69" s="7">
        <v>2502777.7000000002</v>
      </c>
      <c r="O69" s="7">
        <v>2412438.7199999997</v>
      </c>
      <c r="P69" s="7">
        <v>2510169.7199999997</v>
      </c>
      <c r="Q69" s="7">
        <v>2536833.8000000003</v>
      </c>
      <c r="R69" s="7"/>
      <c r="S69" s="7"/>
      <c r="T69" s="7"/>
      <c r="U69" s="7"/>
    </row>
    <row r="70" spans="1:21" x14ac:dyDescent="0.25">
      <c r="A70" s="6" t="s">
        <v>68</v>
      </c>
      <c r="B70" s="7">
        <v>2533066.59</v>
      </c>
      <c r="C70" s="7">
        <v>2390612.9499999997</v>
      </c>
      <c r="D70" s="7">
        <v>2237747.04</v>
      </c>
      <c r="E70" s="7">
        <v>2423538.87</v>
      </c>
      <c r="F70" s="7">
        <v>2343415.6800000002</v>
      </c>
      <c r="G70" s="7">
        <v>2050894.5099999998</v>
      </c>
      <c r="H70" s="7">
        <v>2204334.7200000002</v>
      </c>
      <c r="I70" s="7">
        <v>2601459</v>
      </c>
      <c r="J70" s="7">
        <v>2763343.05</v>
      </c>
      <c r="K70" s="7">
        <v>2524439.7000000002</v>
      </c>
      <c r="L70" s="7">
        <v>2455111.92</v>
      </c>
      <c r="M70" s="7">
        <v>2462406.2999999998</v>
      </c>
      <c r="N70" s="7">
        <v>2584276.3499999996</v>
      </c>
      <c r="O70" s="7">
        <v>2502777.7000000002</v>
      </c>
      <c r="P70" s="7">
        <v>2412438.7199999997</v>
      </c>
      <c r="Q70" s="7">
        <v>2510169.7199999997</v>
      </c>
      <c r="R70" s="7"/>
      <c r="S70" s="7"/>
      <c r="T70" s="7"/>
      <c r="U70" s="7"/>
    </row>
    <row r="71" spans="1:21" x14ac:dyDescent="0.25">
      <c r="A71" s="3" t="s">
        <v>69</v>
      </c>
      <c r="B71" s="7">
        <v>2371080.88</v>
      </c>
      <c r="C71" s="7">
        <v>2533066.59</v>
      </c>
      <c r="D71" s="7">
        <v>2390612.9499999997</v>
      </c>
      <c r="E71" s="7">
        <v>2237747.04</v>
      </c>
      <c r="F71" s="7">
        <v>2423538.87</v>
      </c>
      <c r="G71" s="7">
        <v>2343415.6800000002</v>
      </c>
      <c r="H71" s="7">
        <v>2050894.5099999998</v>
      </c>
      <c r="I71" s="7">
        <v>2204334.7200000002</v>
      </c>
      <c r="J71" s="7">
        <v>2601459</v>
      </c>
      <c r="K71" s="7">
        <v>2763343.05</v>
      </c>
      <c r="L71" s="7">
        <v>2524439.7000000002</v>
      </c>
      <c r="M71" s="7">
        <v>2455111.92</v>
      </c>
      <c r="N71" s="7">
        <v>2462406.2999999998</v>
      </c>
      <c r="O71" s="7">
        <v>2584276.3499999996</v>
      </c>
      <c r="P71" s="7">
        <v>2502777.7000000002</v>
      </c>
      <c r="Q71" s="7">
        <v>2412438.7199999997</v>
      </c>
      <c r="R71" s="7"/>
      <c r="S71" s="7"/>
      <c r="T71" s="7"/>
      <c r="U71" s="7"/>
    </row>
    <row r="72" spans="1:21" x14ac:dyDescent="0.25">
      <c r="A72" s="3" t="s">
        <v>70</v>
      </c>
      <c r="B72" s="7">
        <v>2340723.14</v>
      </c>
      <c r="C72" s="7">
        <v>2371080.88</v>
      </c>
      <c r="D72" s="7">
        <v>2533066.59</v>
      </c>
      <c r="E72" s="7">
        <v>2390612.9499999997</v>
      </c>
      <c r="F72" s="7">
        <v>2237747.04</v>
      </c>
      <c r="G72" s="7">
        <v>2423538.87</v>
      </c>
      <c r="H72" s="7">
        <v>2343415.6800000002</v>
      </c>
      <c r="I72" s="7">
        <v>2050894.5099999998</v>
      </c>
      <c r="J72" s="7">
        <v>2204334.7200000002</v>
      </c>
      <c r="K72" s="7">
        <v>2601459</v>
      </c>
      <c r="L72" s="7">
        <v>2763343.05</v>
      </c>
      <c r="M72" s="7">
        <v>2524439.7000000002</v>
      </c>
      <c r="N72" s="7">
        <v>2455111.92</v>
      </c>
      <c r="O72" s="7">
        <v>2462406.2999999998</v>
      </c>
      <c r="P72" s="7">
        <v>2584276.3499999996</v>
      </c>
      <c r="Q72" s="7">
        <v>2502777.7000000002</v>
      </c>
      <c r="R72" s="7"/>
      <c r="S72" s="7"/>
      <c r="T72" s="7"/>
      <c r="U72" s="7"/>
    </row>
    <row r="73" spans="1:21" x14ac:dyDescent="0.25">
      <c r="A73" s="5" t="s">
        <v>71</v>
      </c>
      <c r="B73" s="7">
        <v>2468368.35</v>
      </c>
      <c r="C73" s="7">
        <v>2340723.14</v>
      </c>
      <c r="D73" s="7">
        <v>2371080.88</v>
      </c>
      <c r="E73" s="7">
        <v>2533066.59</v>
      </c>
      <c r="F73" s="7">
        <v>2390612.9499999997</v>
      </c>
      <c r="G73" s="7">
        <v>2237747.04</v>
      </c>
      <c r="H73" s="7">
        <v>2423538.87</v>
      </c>
      <c r="I73" s="7">
        <v>2343415.6800000002</v>
      </c>
      <c r="J73" s="7">
        <v>2050894.5099999998</v>
      </c>
      <c r="K73" s="7">
        <v>2204334.7200000002</v>
      </c>
      <c r="L73" s="7">
        <v>2601459</v>
      </c>
      <c r="M73" s="7">
        <v>2763343.05</v>
      </c>
      <c r="N73" s="7">
        <v>2524439.7000000002</v>
      </c>
      <c r="O73" s="7">
        <v>2455111.92</v>
      </c>
      <c r="P73" s="7">
        <v>2462406.2999999998</v>
      </c>
      <c r="Q73" s="7">
        <v>2584276.3499999996</v>
      </c>
      <c r="R73" s="7"/>
      <c r="S73" s="7"/>
      <c r="T73" s="7"/>
      <c r="U73" s="7"/>
    </row>
    <row r="74" spans="1:21" x14ac:dyDescent="0.25">
      <c r="A74" s="5" t="s">
        <v>72</v>
      </c>
      <c r="B74" s="7">
        <v>2469543.16</v>
      </c>
      <c r="C74" s="7">
        <v>2468368.35</v>
      </c>
      <c r="D74" s="7">
        <v>2340723.14</v>
      </c>
      <c r="E74" s="7">
        <v>2371080.88</v>
      </c>
      <c r="F74" s="7">
        <v>2533066.59</v>
      </c>
      <c r="G74" s="7">
        <v>2390612.9499999997</v>
      </c>
      <c r="H74" s="7">
        <v>2237747.04</v>
      </c>
      <c r="I74" s="7">
        <v>2423538.87</v>
      </c>
      <c r="J74" s="7">
        <v>2343415.6800000002</v>
      </c>
      <c r="K74" s="7">
        <v>2050894.5099999998</v>
      </c>
      <c r="L74" s="7">
        <v>2204334.7200000002</v>
      </c>
      <c r="M74" s="7">
        <v>2601459</v>
      </c>
      <c r="N74" s="7">
        <v>2763343.05</v>
      </c>
      <c r="O74" s="7">
        <v>2524439.7000000002</v>
      </c>
      <c r="P74" s="7">
        <v>2455111.92</v>
      </c>
      <c r="Q74" s="7">
        <v>2462406.2999999998</v>
      </c>
      <c r="R74" s="7"/>
      <c r="S74" s="7"/>
      <c r="T74" s="7"/>
      <c r="U74" s="7"/>
    </row>
    <row r="75" spans="1:21" x14ac:dyDescent="0.25">
      <c r="A75" s="5" t="s">
        <v>73</v>
      </c>
      <c r="B75" s="7">
        <v>2330880.96</v>
      </c>
      <c r="C75" s="7">
        <v>2469543.16</v>
      </c>
      <c r="D75" s="7">
        <v>2468368.35</v>
      </c>
      <c r="E75" s="7">
        <v>2340723.14</v>
      </c>
      <c r="F75" s="7">
        <v>2371080.88</v>
      </c>
      <c r="G75" s="7">
        <v>2533066.59</v>
      </c>
      <c r="H75" s="7">
        <v>2390612.9499999997</v>
      </c>
      <c r="I75" s="7">
        <v>2237747.04</v>
      </c>
      <c r="J75" s="7">
        <v>2423538.87</v>
      </c>
      <c r="K75" s="7">
        <v>2343415.6800000002</v>
      </c>
      <c r="L75" s="7">
        <v>2050894.5099999998</v>
      </c>
      <c r="M75" s="7">
        <v>2204334.7200000002</v>
      </c>
      <c r="N75" s="7">
        <v>2601459</v>
      </c>
      <c r="O75" s="7">
        <v>2763343.05</v>
      </c>
      <c r="P75" s="7">
        <v>2524439.7000000002</v>
      </c>
      <c r="Q75" s="7">
        <v>2455111.92</v>
      </c>
      <c r="R75" s="7"/>
      <c r="S75" s="7"/>
      <c r="T75" s="7"/>
      <c r="U75" s="7"/>
    </row>
    <row r="76" spans="1:21" x14ac:dyDescent="0.25">
      <c r="A76" s="2" t="s">
        <v>74</v>
      </c>
      <c r="B76" s="7">
        <v>2336150.52</v>
      </c>
      <c r="C76" s="7">
        <v>2330880.96</v>
      </c>
      <c r="D76" s="7">
        <v>2469543.16</v>
      </c>
      <c r="E76" s="7">
        <v>2468368.35</v>
      </c>
      <c r="F76" s="7">
        <v>2340723.14</v>
      </c>
      <c r="G76" s="7">
        <v>2371080.88</v>
      </c>
      <c r="H76" s="7">
        <v>2533066.59</v>
      </c>
      <c r="I76" s="7">
        <v>2390612.9499999997</v>
      </c>
      <c r="J76" s="7">
        <v>2237747.04</v>
      </c>
      <c r="K76" s="7">
        <v>2423538.87</v>
      </c>
      <c r="L76" s="7">
        <v>2343415.6800000002</v>
      </c>
      <c r="M76" s="7">
        <v>2050894.5099999998</v>
      </c>
      <c r="N76" s="7">
        <v>2204334.7200000002</v>
      </c>
      <c r="O76" s="7">
        <v>2601459</v>
      </c>
      <c r="P76" s="7">
        <v>2763343.05</v>
      </c>
      <c r="Q76" s="7">
        <v>2524439.7000000002</v>
      </c>
      <c r="R76" s="7"/>
      <c r="S76" s="7"/>
      <c r="T76" s="7"/>
      <c r="U76" s="7"/>
    </row>
    <row r="77" spans="1:21" x14ac:dyDescent="0.25">
      <c r="A77" s="2" t="s">
        <v>75</v>
      </c>
      <c r="B77" s="7">
        <v>2119746.59</v>
      </c>
      <c r="C77" s="7">
        <v>2336150.52</v>
      </c>
      <c r="D77" s="7">
        <v>2330880.96</v>
      </c>
      <c r="E77" s="7">
        <v>2469543.16</v>
      </c>
      <c r="F77" s="7">
        <v>2468368.35</v>
      </c>
      <c r="G77" s="7">
        <v>2340723.14</v>
      </c>
      <c r="H77" s="7">
        <v>2371080.88</v>
      </c>
      <c r="I77" s="7">
        <v>2533066.59</v>
      </c>
      <c r="J77" s="7">
        <v>2390612.9499999997</v>
      </c>
      <c r="K77" s="7">
        <v>2237747.04</v>
      </c>
      <c r="L77" s="7">
        <v>2423538.87</v>
      </c>
      <c r="M77" s="7">
        <v>2343415.6800000002</v>
      </c>
      <c r="N77" s="7">
        <v>2050894.5099999998</v>
      </c>
      <c r="O77" s="7">
        <v>2204334.7200000002</v>
      </c>
      <c r="P77" s="7">
        <v>2601459</v>
      </c>
      <c r="Q77" s="7">
        <v>2763343.05</v>
      </c>
      <c r="R77" s="7"/>
      <c r="S77" s="7"/>
      <c r="T77" s="7"/>
      <c r="U77" s="7"/>
    </row>
    <row r="78" spans="1:21" x14ac:dyDescent="0.25">
      <c r="A78" s="2" t="s">
        <v>76</v>
      </c>
      <c r="B78" s="7">
        <v>2389731.8800000004</v>
      </c>
      <c r="C78" s="7">
        <v>2119746.59</v>
      </c>
      <c r="D78" s="7">
        <v>2336150.52</v>
      </c>
      <c r="E78" s="7">
        <v>2330880.96</v>
      </c>
      <c r="F78" s="7">
        <v>2469543.16</v>
      </c>
      <c r="G78" s="7">
        <v>2468368.35</v>
      </c>
      <c r="H78" s="7">
        <v>2340723.14</v>
      </c>
      <c r="I78" s="7">
        <v>2371080.88</v>
      </c>
      <c r="J78" s="7">
        <v>2533066.59</v>
      </c>
      <c r="K78" s="7">
        <v>2390612.9499999997</v>
      </c>
      <c r="L78" s="7">
        <v>2237747.04</v>
      </c>
      <c r="M78" s="7">
        <v>2423538.87</v>
      </c>
      <c r="N78" s="7">
        <v>2343415.6800000002</v>
      </c>
      <c r="O78" s="7">
        <v>2050894.5099999998</v>
      </c>
      <c r="P78" s="7">
        <v>2204334.7200000002</v>
      </c>
      <c r="Q78" s="7">
        <v>2601459</v>
      </c>
      <c r="R78" s="7"/>
      <c r="S78" s="7"/>
      <c r="T78" s="7"/>
      <c r="U78" s="7"/>
    </row>
    <row r="79" spans="1:21" x14ac:dyDescent="0.25">
      <c r="A79" s="2" t="s">
        <v>77</v>
      </c>
      <c r="B79" s="7">
        <v>2429434.8000000003</v>
      </c>
      <c r="C79" s="7">
        <v>2389731.8800000004</v>
      </c>
      <c r="D79" s="7">
        <v>2119746.59</v>
      </c>
      <c r="E79" s="7">
        <v>2336150.52</v>
      </c>
      <c r="F79" s="7">
        <v>2330880.96</v>
      </c>
      <c r="G79" s="7">
        <v>2469543.16</v>
      </c>
      <c r="H79" s="7">
        <v>2468368.35</v>
      </c>
      <c r="I79" s="7">
        <v>2340723.14</v>
      </c>
      <c r="J79" s="7">
        <v>2371080.88</v>
      </c>
      <c r="K79" s="7">
        <v>2533066.59</v>
      </c>
      <c r="L79" s="7">
        <v>2390612.9499999997</v>
      </c>
      <c r="M79" s="7">
        <v>2237747.04</v>
      </c>
      <c r="N79" s="7">
        <v>2423538.87</v>
      </c>
      <c r="O79" s="7">
        <v>2343415.6800000002</v>
      </c>
      <c r="P79" s="7">
        <v>2050894.5099999998</v>
      </c>
      <c r="Q79" s="7">
        <v>2204334.7200000002</v>
      </c>
      <c r="R79" s="7"/>
      <c r="S79" s="7"/>
      <c r="T79" s="7"/>
      <c r="U79" s="7"/>
    </row>
    <row r="80" spans="1:21" x14ac:dyDescent="0.25">
      <c r="A80" s="2" t="s">
        <v>78</v>
      </c>
      <c r="B80" s="7">
        <v>2413150.1100000003</v>
      </c>
      <c r="C80" s="7">
        <v>2429434.8000000003</v>
      </c>
      <c r="D80" s="7">
        <v>2389731.8800000004</v>
      </c>
      <c r="E80" s="7">
        <v>2119746.59</v>
      </c>
      <c r="F80" s="7">
        <v>2336150.52</v>
      </c>
      <c r="G80" s="7">
        <v>2330880.96</v>
      </c>
      <c r="H80" s="7">
        <v>2469543.16</v>
      </c>
      <c r="I80" s="7">
        <v>2468368.35</v>
      </c>
      <c r="J80" s="7">
        <v>2340723.14</v>
      </c>
      <c r="K80" s="7">
        <v>2371080.88</v>
      </c>
      <c r="L80" s="7">
        <v>2533066.59</v>
      </c>
      <c r="M80" s="7">
        <v>2390612.9499999997</v>
      </c>
      <c r="N80" s="7">
        <v>2237747.04</v>
      </c>
      <c r="O80" s="7">
        <v>2423538.87</v>
      </c>
      <c r="P80" s="7">
        <v>2343415.6800000002</v>
      </c>
      <c r="Q80" s="7">
        <v>2050894.5099999998</v>
      </c>
      <c r="R80" s="7"/>
      <c r="S80" s="7"/>
      <c r="T80" s="7"/>
      <c r="U80" s="7"/>
    </row>
    <row r="81" spans="1:21" x14ac:dyDescent="0.25">
      <c r="A81" s="4" t="s">
        <v>79</v>
      </c>
      <c r="B81" s="7">
        <v>2386105.2000000002</v>
      </c>
      <c r="C81" s="7">
        <v>2413150.1100000003</v>
      </c>
      <c r="D81" s="7">
        <v>2429434.8000000003</v>
      </c>
      <c r="E81" s="7">
        <v>2389731.8800000004</v>
      </c>
      <c r="F81" s="7">
        <v>2119746.59</v>
      </c>
      <c r="G81" s="7">
        <v>2336150.52</v>
      </c>
      <c r="H81" s="7">
        <v>2330880.96</v>
      </c>
      <c r="I81" s="7">
        <v>2469543.16</v>
      </c>
      <c r="J81" s="7">
        <v>2468368.35</v>
      </c>
      <c r="K81" s="7">
        <v>2340723.14</v>
      </c>
      <c r="L81" s="7">
        <v>2371080.88</v>
      </c>
      <c r="M81" s="7">
        <v>2533066.59</v>
      </c>
      <c r="N81" s="7">
        <v>2390612.9499999997</v>
      </c>
      <c r="O81" s="7">
        <v>2237747.04</v>
      </c>
      <c r="P81" s="7">
        <v>2423538.87</v>
      </c>
      <c r="Q81" s="7">
        <v>2343415.6800000002</v>
      </c>
      <c r="R81" s="7"/>
      <c r="S81" s="7"/>
      <c r="T81" s="7"/>
      <c r="U81" s="7"/>
    </row>
    <row r="82" spans="1:21" x14ac:dyDescent="0.25">
      <c r="A82" s="6" t="s">
        <v>80</v>
      </c>
      <c r="B82" s="7">
        <v>2480682.36</v>
      </c>
      <c r="C82" s="7">
        <v>2386105.2000000002</v>
      </c>
      <c r="D82" s="7">
        <v>2413150.1100000003</v>
      </c>
      <c r="E82" s="7">
        <v>2429434.8000000003</v>
      </c>
      <c r="F82" s="7">
        <v>2389731.8800000004</v>
      </c>
      <c r="G82" s="7">
        <v>2119746.59</v>
      </c>
      <c r="H82" s="7">
        <v>2336150.52</v>
      </c>
      <c r="I82" s="7">
        <v>2330880.96</v>
      </c>
      <c r="J82" s="7">
        <v>2469543.16</v>
      </c>
      <c r="K82" s="7">
        <v>2468368.35</v>
      </c>
      <c r="L82" s="7">
        <v>2340723.14</v>
      </c>
      <c r="M82" s="7">
        <v>2371080.88</v>
      </c>
      <c r="N82" s="7">
        <v>2533066.59</v>
      </c>
      <c r="O82" s="7">
        <v>2390612.9499999997</v>
      </c>
      <c r="P82" s="7">
        <v>2237747.04</v>
      </c>
      <c r="Q82" s="7">
        <v>2423538.87</v>
      </c>
      <c r="R82" s="7"/>
      <c r="S82" s="7"/>
      <c r="T82" s="7"/>
      <c r="U82" s="7"/>
    </row>
    <row r="83" spans="1:21" x14ac:dyDescent="0.25">
      <c r="A83" s="3" t="s">
        <v>81</v>
      </c>
      <c r="B83" s="7">
        <v>2413161.5</v>
      </c>
      <c r="C83" s="7">
        <v>2480682.36</v>
      </c>
      <c r="D83" s="7">
        <v>2386105.2000000002</v>
      </c>
      <c r="E83" s="7">
        <v>2413150.1100000003</v>
      </c>
      <c r="F83" s="7">
        <v>2429434.8000000003</v>
      </c>
      <c r="G83" s="7">
        <v>2389731.8800000004</v>
      </c>
      <c r="H83" s="7">
        <v>2119746.59</v>
      </c>
      <c r="I83" s="7">
        <v>2336150.52</v>
      </c>
      <c r="J83" s="7">
        <v>2330880.96</v>
      </c>
      <c r="K83" s="7">
        <v>2469543.16</v>
      </c>
      <c r="L83" s="7">
        <v>2468368.35</v>
      </c>
      <c r="M83" s="7">
        <v>2340723.14</v>
      </c>
      <c r="N83" s="7">
        <v>2371080.88</v>
      </c>
      <c r="O83" s="7">
        <v>2533066.59</v>
      </c>
      <c r="P83" s="7">
        <v>2390612.9499999997</v>
      </c>
      <c r="Q83" s="7">
        <v>2237747.04</v>
      </c>
      <c r="R83" s="7"/>
      <c r="S83" s="7"/>
      <c r="T83" s="7"/>
      <c r="U83" s="7"/>
    </row>
    <row r="84" spans="1:21" x14ac:dyDescent="0.25">
      <c r="A84" s="3" t="s">
        <v>82</v>
      </c>
      <c r="B84" s="7">
        <v>2387807.5700000003</v>
      </c>
      <c r="C84" s="7">
        <v>2413161.5</v>
      </c>
      <c r="D84" s="7">
        <v>2480682.36</v>
      </c>
      <c r="E84" s="7">
        <v>2386105.2000000002</v>
      </c>
      <c r="F84" s="7">
        <v>2413150.1100000003</v>
      </c>
      <c r="G84" s="7">
        <v>2429434.8000000003</v>
      </c>
      <c r="H84" s="7">
        <v>2389731.8800000004</v>
      </c>
      <c r="I84" s="7">
        <v>2119746.59</v>
      </c>
      <c r="J84" s="7">
        <v>2336150.52</v>
      </c>
      <c r="K84" s="7">
        <v>2330880.96</v>
      </c>
      <c r="L84" s="7">
        <v>2469543.16</v>
      </c>
      <c r="M84" s="7">
        <v>2468368.35</v>
      </c>
      <c r="N84" s="7">
        <v>2340723.14</v>
      </c>
      <c r="O84" s="7">
        <v>2371080.88</v>
      </c>
      <c r="P84" s="7">
        <v>2533066.59</v>
      </c>
      <c r="Q84" s="7">
        <v>2390612.9499999997</v>
      </c>
      <c r="R84" s="7"/>
      <c r="S84" s="7"/>
      <c r="T84" s="7"/>
      <c r="U84" s="7"/>
    </row>
    <row r="85" spans="1:21" x14ac:dyDescent="0.25">
      <c r="A85" s="5" t="s">
        <v>83</v>
      </c>
      <c r="B85" s="7">
        <v>2568859.3199999998</v>
      </c>
      <c r="C85" s="7">
        <v>2387807.5700000003</v>
      </c>
      <c r="D85" s="7">
        <v>2413161.5</v>
      </c>
      <c r="E85" s="7">
        <v>2480682.36</v>
      </c>
      <c r="F85" s="7">
        <v>2386105.2000000002</v>
      </c>
      <c r="G85" s="7">
        <v>2413150.1100000003</v>
      </c>
      <c r="H85" s="7">
        <v>2429434.8000000003</v>
      </c>
      <c r="I85" s="7">
        <v>2389731.8800000004</v>
      </c>
      <c r="J85" s="7">
        <v>2119746.59</v>
      </c>
      <c r="K85" s="7">
        <v>2336150.52</v>
      </c>
      <c r="L85" s="7">
        <v>2330880.96</v>
      </c>
      <c r="M85" s="7">
        <v>2469543.16</v>
      </c>
      <c r="N85" s="7">
        <v>2468368.35</v>
      </c>
      <c r="O85" s="7">
        <v>2340723.14</v>
      </c>
      <c r="P85" s="7">
        <v>2371080.88</v>
      </c>
      <c r="Q85" s="7">
        <v>2533066.59</v>
      </c>
      <c r="R85" s="7"/>
      <c r="S85" s="7"/>
      <c r="T85" s="7"/>
      <c r="U85" s="7"/>
    </row>
    <row r="86" spans="1:21" x14ac:dyDescent="0.25">
      <c r="A86" s="5" t="s">
        <v>84</v>
      </c>
      <c r="B86" s="7">
        <v>2641644.62</v>
      </c>
      <c r="C86" s="7">
        <v>2568859.3199999998</v>
      </c>
      <c r="D86" s="7">
        <v>2387807.5700000003</v>
      </c>
      <c r="E86" s="7">
        <v>2413161.5</v>
      </c>
      <c r="F86" s="7">
        <v>2480682.36</v>
      </c>
      <c r="G86" s="7">
        <v>2386105.2000000002</v>
      </c>
      <c r="H86" s="7">
        <v>2413150.1100000003</v>
      </c>
      <c r="I86" s="7">
        <v>2429434.8000000003</v>
      </c>
      <c r="J86" s="7">
        <v>2389731.8800000004</v>
      </c>
      <c r="K86" s="7">
        <v>2119746.59</v>
      </c>
      <c r="L86" s="7">
        <v>2336150.52</v>
      </c>
      <c r="M86" s="7">
        <v>2330880.96</v>
      </c>
      <c r="N86" s="7">
        <v>2469543.16</v>
      </c>
      <c r="O86" s="7">
        <v>2468368.35</v>
      </c>
      <c r="P86" s="7">
        <v>2340723.14</v>
      </c>
      <c r="Q86" s="7">
        <v>2371080.88</v>
      </c>
      <c r="R86" s="7"/>
      <c r="S86" s="7"/>
      <c r="T86" s="7"/>
      <c r="U86" s="7"/>
    </row>
    <row r="87" spans="1:21" x14ac:dyDescent="0.25">
      <c r="A87" s="5" t="s">
        <v>85</v>
      </c>
      <c r="B87" s="7">
        <v>2492681.4</v>
      </c>
      <c r="C87" s="7">
        <v>2641644.62</v>
      </c>
      <c r="D87" s="7">
        <v>2568859.3199999998</v>
      </c>
      <c r="E87" s="7">
        <v>2387807.5700000003</v>
      </c>
      <c r="F87" s="7">
        <v>2413161.5</v>
      </c>
      <c r="G87" s="7">
        <v>2480682.36</v>
      </c>
      <c r="H87" s="7">
        <v>2386105.2000000002</v>
      </c>
      <c r="I87" s="7">
        <v>2413150.1100000003</v>
      </c>
      <c r="J87" s="7">
        <v>2429434.8000000003</v>
      </c>
      <c r="K87" s="7">
        <v>2389731.8800000004</v>
      </c>
      <c r="L87" s="7">
        <v>2119746.59</v>
      </c>
      <c r="M87" s="7">
        <v>2336150.52</v>
      </c>
      <c r="N87" s="7">
        <v>2330880.96</v>
      </c>
      <c r="O87" s="7">
        <v>2469543.16</v>
      </c>
      <c r="P87" s="7">
        <v>2468368.35</v>
      </c>
      <c r="Q87" s="7">
        <v>2340723.14</v>
      </c>
      <c r="R87" s="7"/>
      <c r="S87" s="7"/>
      <c r="T87" s="7"/>
      <c r="U87" s="7"/>
    </row>
    <row r="88" spans="1:21" x14ac:dyDescent="0.25">
      <c r="A88" s="2" t="s">
        <v>86</v>
      </c>
      <c r="B88" s="7">
        <v>2531750.16</v>
      </c>
      <c r="C88" s="7">
        <v>2492681.4</v>
      </c>
      <c r="D88" s="7">
        <v>2641644.62</v>
      </c>
      <c r="E88" s="7">
        <v>2568859.3199999998</v>
      </c>
      <c r="F88" s="7">
        <v>2387807.5700000003</v>
      </c>
      <c r="G88" s="7">
        <v>2413161.5</v>
      </c>
      <c r="H88" s="7">
        <v>2480682.36</v>
      </c>
      <c r="I88" s="7">
        <v>2386105.2000000002</v>
      </c>
      <c r="J88" s="7">
        <v>2413150.1100000003</v>
      </c>
      <c r="K88" s="7">
        <v>2429434.8000000003</v>
      </c>
      <c r="L88" s="7">
        <v>2389731.8800000004</v>
      </c>
      <c r="M88" s="7">
        <v>2119746.59</v>
      </c>
      <c r="N88" s="7">
        <v>2336150.52</v>
      </c>
      <c r="O88" s="7">
        <v>2330880.96</v>
      </c>
      <c r="P88" s="7">
        <v>2469543.16</v>
      </c>
      <c r="Q88" s="7">
        <v>2468368.35</v>
      </c>
      <c r="R88" s="7"/>
      <c r="S88" s="7"/>
      <c r="T88" s="7"/>
      <c r="U88" s="7"/>
    </row>
    <row r="89" spans="1:21" x14ac:dyDescent="0.25">
      <c r="A89" s="2" t="s">
        <v>87</v>
      </c>
      <c r="B89" s="7">
        <v>2387036</v>
      </c>
      <c r="C89" s="7">
        <v>2531750.16</v>
      </c>
      <c r="D89" s="7">
        <v>2492681.4</v>
      </c>
      <c r="E89" s="7">
        <v>2641644.62</v>
      </c>
      <c r="F89" s="7">
        <v>2568859.3199999998</v>
      </c>
      <c r="G89" s="7">
        <v>2387807.5700000003</v>
      </c>
      <c r="H89" s="7">
        <v>2413161.5</v>
      </c>
      <c r="I89" s="7">
        <v>2480682.36</v>
      </c>
      <c r="J89" s="7">
        <v>2386105.2000000002</v>
      </c>
      <c r="K89" s="7">
        <v>2413150.1100000003</v>
      </c>
      <c r="L89" s="7">
        <v>2429434.8000000003</v>
      </c>
      <c r="M89" s="7">
        <v>2389731.8800000004</v>
      </c>
      <c r="N89" s="7">
        <v>2119746.59</v>
      </c>
      <c r="O89" s="7">
        <v>2336150.52</v>
      </c>
      <c r="P89" s="7">
        <v>2330880.96</v>
      </c>
      <c r="Q89" s="7">
        <v>2469543.16</v>
      </c>
      <c r="R89" s="7"/>
      <c r="S89" s="7"/>
      <c r="T89" s="7"/>
      <c r="U89" s="7"/>
    </row>
    <row r="90" spans="1:21" x14ac:dyDescent="0.25">
      <c r="A90" s="2" t="s">
        <v>88</v>
      </c>
      <c r="B90" s="7">
        <v>2689125</v>
      </c>
      <c r="C90" s="7">
        <v>2387036</v>
      </c>
      <c r="D90" s="7">
        <v>2531750.16</v>
      </c>
      <c r="E90" s="7">
        <v>2492681.4</v>
      </c>
      <c r="F90" s="7">
        <v>2641644.62</v>
      </c>
      <c r="G90" s="7">
        <v>2568859.3199999998</v>
      </c>
      <c r="H90" s="7">
        <v>2387807.5700000003</v>
      </c>
      <c r="I90" s="7">
        <v>2413161.5</v>
      </c>
      <c r="J90" s="7">
        <v>2480682.36</v>
      </c>
      <c r="K90" s="7">
        <v>2386105.2000000002</v>
      </c>
      <c r="L90" s="7">
        <v>2413150.1100000003</v>
      </c>
      <c r="M90" s="7">
        <v>2429434.8000000003</v>
      </c>
      <c r="N90" s="7">
        <v>2389731.8800000004</v>
      </c>
      <c r="O90" s="7">
        <v>2119746.59</v>
      </c>
      <c r="P90" s="7">
        <v>2336150.52</v>
      </c>
      <c r="Q90" s="7">
        <v>2330880.96</v>
      </c>
      <c r="R90" s="7"/>
      <c r="S90" s="7"/>
      <c r="T90" s="7"/>
      <c r="U90" s="7"/>
    </row>
    <row r="91" spans="1:21" x14ac:dyDescent="0.25">
      <c r="A91" s="2" t="s">
        <v>89</v>
      </c>
      <c r="B91" s="7">
        <v>2583567.14</v>
      </c>
      <c r="C91" s="7">
        <v>2689125</v>
      </c>
      <c r="D91" s="7">
        <v>2387036</v>
      </c>
      <c r="E91" s="7">
        <v>2531750.16</v>
      </c>
      <c r="F91" s="7">
        <v>2492681.4</v>
      </c>
      <c r="G91" s="7">
        <v>2641644.62</v>
      </c>
      <c r="H91" s="7">
        <v>2568859.3199999998</v>
      </c>
      <c r="I91" s="7">
        <v>2387807.5700000003</v>
      </c>
      <c r="J91" s="7">
        <v>2413161.5</v>
      </c>
      <c r="K91" s="7">
        <v>2480682.36</v>
      </c>
      <c r="L91" s="7">
        <v>2386105.2000000002</v>
      </c>
      <c r="M91" s="7">
        <v>2413150.1100000003</v>
      </c>
      <c r="N91" s="7">
        <v>2429434.8000000003</v>
      </c>
      <c r="O91" s="7">
        <v>2389731.8800000004</v>
      </c>
      <c r="P91" s="7">
        <v>2119746.59</v>
      </c>
      <c r="Q91" s="7">
        <v>2336150.52</v>
      </c>
      <c r="R91" s="7"/>
      <c r="S91" s="7"/>
      <c r="T91" s="7"/>
      <c r="U91" s="7"/>
    </row>
    <row r="92" spans="1:21" x14ac:dyDescent="0.25">
      <c r="A92" s="2" t="s">
        <v>90</v>
      </c>
      <c r="B92" s="7">
        <v>2609654.7799999998</v>
      </c>
      <c r="C92" s="7">
        <v>2583567.14</v>
      </c>
      <c r="D92" s="7">
        <v>2689125</v>
      </c>
      <c r="E92" s="7">
        <v>2387036</v>
      </c>
      <c r="F92" s="7">
        <v>2531750.16</v>
      </c>
      <c r="G92" s="7">
        <v>2492681.4</v>
      </c>
      <c r="H92" s="7">
        <v>2641644.62</v>
      </c>
      <c r="I92" s="7">
        <v>2568859.3199999998</v>
      </c>
      <c r="J92" s="7">
        <v>2387807.5700000003</v>
      </c>
      <c r="K92" s="7">
        <v>2413161.5</v>
      </c>
      <c r="L92" s="7">
        <v>2480682.36</v>
      </c>
      <c r="M92" s="7">
        <v>2386105.2000000002</v>
      </c>
      <c r="N92" s="7">
        <v>2413150.1100000003</v>
      </c>
      <c r="O92" s="7">
        <v>2429434.8000000003</v>
      </c>
      <c r="P92" s="7">
        <v>2389731.8800000004</v>
      </c>
      <c r="Q92" s="7">
        <v>2119746.59</v>
      </c>
      <c r="R92" s="7"/>
      <c r="S92" s="7"/>
      <c r="T92" s="7"/>
      <c r="U92" s="7"/>
    </row>
    <row r="93" spans="1:21" x14ac:dyDescent="0.25">
      <c r="A93" s="4" t="s">
        <v>91</v>
      </c>
      <c r="B93" s="7">
        <v>2440670.6999999997</v>
      </c>
      <c r="C93" s="7">
        <v>2609654.7799999998</v>
      </c>
      <c r="D93" s="7">
        <v>2583567.14</v>
      </c>
      <c r="E93" s="7">
        <v>2689125</v>
      </c>
      <c r="F93" s="7">
        <v>2387036</v>
      </c>
      <c r="G93" s="7">
        <v>2531750.16</v>
      </c>
      <c r="H93" s="7">
        <v>2492681.4</v>
      </c>
      <c r="I93" s="7">
        <v>2641644.62</v>
      </c>
      <c r="J93" s="7">
        <v>2568859.3199999998</v>
      </c>
      <c r="K93" s="7">
        <v>2387807.5700000003</v>
      </c>
      <c r="L93" s="7">
        <v>2413161.5</v>
      </c>
      <c r="M93" s="7">
        <v>2480682.36</v>
      </c>
      <c r="N93" s="7">
        <v>2386105.2000000002</v>
      </c>
      <c r="O93" s="7">
        <v>2413150.1100000003</v>
      </c>
      <c r="P93" s="7">
        <v>2429434.8000000003</v>
      </c>
      <c r="Q93" s="7">
        <v>2389731.8800000004</v>
      </c>
      <c r="R93" s="7"/>
      <c r="S93" s="7"/>
      <c r="T93" s="7"/>
      <c r="U93" s="7"/>
    </row>
    <row r="94" spans="1:21" x14ac:dyDescent="0.25">
      <c r="A94" s="6" t="s">
        <v>92</v>
      </c>
      <c r="B94" s="7">
        <v>2583362.5699999998</v>
      </c>
      <c r="C94" s="7">
        <v>2440670.6999999997</v>
      </c>
      <c r="D94" s="7">
        <v>2609654.7799999998</v>
      </c>
      <c r="E94" s="7">
        <v>2583567.14</v>
      </c>
      <c r="F94" s="7">
        <v>2689125</v>
      </c>
      <c r="G94" s="7">
        <v>2387036</v>
      </c>
      <c r="H94" s="7">
        <v>2531750.16</v>
      </c>
      <c r="I94" s="7">
        <v>2492681.4</v>
      </c>
      <c r="J94" s="7">
        <v>2641644.62</v>
      </c>
      <c r="K94" s="7">
        <v>2568859.3199999998</v>
      </c>
      <c r="L94" s="7">
        <v>2387807.5700000003</v>
      </c>
      <c r="M94" s="7">
        <v>2413161.5</v>
      </c>
      <c r="N94" s="7">
        <v>2480682.36</v>
      </c>
      <c r="O94" s="7">
        <v>2386105.2000000002</v>
      </c>
      <c r="P94" s="7">
        <v>2413150.1100000003</v>
      </c>
      <c r="Q94" s="7">
        <v>2429434.8000000003</v>
      </c>
      <c r="R94" s="7"/>
      <c r="S94" s="7"/>
      <c r="T94" s="7"/>
      <c r="U94" s="7"/>
    </row>
    <row r="95" spans="1:21" x14ac:dyDescent="0.25">
      <c r="A95" s="3" t="s">
        <v>93</v>
      </c>
      <c r="B95" s="7">
        <v>2536674.5099999998</v>
      </c>
      <c r="C95" s="7">
        <v>2583362.5699999998</v>
      </c>
      <c r="D95" s="7">
        <v>2440670.6999999997</v>
      </c>
      <c r="E95" s="7">
        <v>2609654.7799999998</v>
      </c>
      <c r="F95" s="7">
        <v>2583567.14</v>
      </c>
      <c r="G95" s="7">
        <v>2689125</v>
      </c>
      <c r="H95" s="7">
        <v>2387036</v>
      </c>
      <c r="I95" s="7">
        <v>2531750.16</v>
      </c>
      <c r="J95" s="7">
        <v>2492681.4</v>
      </c>
      <c r="K95" s="7">
        <v>2641644.62</v>
      </c>
      <c r="L95" s="7">
        <v>2568859.3199999998</v>
      </c>
      <c r="M95" s="7">
        <v>2387807.5700000003</v>
      </c>
      <c r="N95" s="7">
        <v>2413161.5</v>
      </c>
      <c r="O95" s="7">
        <v>2480682.36</v>
      </c>
      <c r="P95" s="7">
        <v>2386105.2000000002</v>
      </c>
      <c r="Q95" s="7">
        <v>2413150.1100000003</v>
      </c>
      <c r="R95" s="7"/>
      <c r="S95" s="7"/>
      <c r="T95" s="7"/>
      <c r="U95" s="7"/>
    </row>
    <row r="96" spans="1:21" x14ac:dyDescent="0.25">
      <c r="A96" s="3" t="s">
        <v>94</v>
      </c>
      <c r="B96" s="7">
        <v>2342618</v>
      </c>
      <c r="C96" s="7">
        <v>2536674.5099999998</v>
      </c>
      <c r="D96" s="7">
        <v>2583362.5699999998</v>
      </c>
      <c r="E96" s="7">
        <v>2440670.6999999997</v>
      </c>
      <c r="F96" s="7">
        <v>2609654.7799999998</v>
      </c>
      <c r="G96" s="7">
        <v>2583567.14</v>
      </c>
      <c r="H96" s="7">
        <v>2689125</v>
      </c>
      <c r="I96" s="7">
        <v>2387036</v>
      </c>
      <c r="J96" s="7">
        <v>2531750.16</v>
      </c>
      <c r="K96" s="7">
        <v>2492681.4</v>
      </c>
      <c r="L96" s="7">
        <v>2641644.62</v>
      </c>
      <c r="M96" s="7">
        <v>2568859.3199999998</v>
      </c>
      <c r="N96" s="7">
        <v>2387807.5700000003</v>
      </c>
      <c r="O96" s="7">
        <v>2413161.5</v>
      </c>
      <c r="P96" s="7">
        <v>2480682.36</v>
      </c>
      <c r="Q96" s="7">
        <v>2386105.2000000002</v>
      </c>
      <c r="R96" s="7"/>
      <c r="S96" s="7"/>
      <c r="T96" s="7"/>
      <c r="U96" s="7"/>
    </row>
    <row r="97" spans="1:21" x14ac:dyDescent="0.25">
      <c r="A97" s="5" t="s">
        <v>95</v>
      </c>
      <c r="B97" s="7">
        <v>2585272.96</v>
      </c>
      <c r="C97" s="7">
        <v>2342618</v>
      </c>
      <c r="D97" s="7">
        <v>2536674.5099999998</v>
      </c>
      <c r="E97" s="7">
        <v>2583362.5699999998</v>
      </c>
      <c r="F97" s="7">
        <v>2440670.6999999997</v>
      </c>
      <c r="G97" s="7">
        <v>2609654.7799999998</v>
      </c>
      <c r="H97" s="7">
        <v>2583567.14</v>
      </c>
      <c r="I97" s="7">
        <v>2689125</v>
      </c>
      <c r="J97" s="7">
        <v>2387036</v>
      </c>
      <c r="K97" s="7">
        <v>2531750.16</v>
      </c>
      <c r="L97" s="7">
        <v>2492681.4</v>
      </c>
      <c r="M97" s="7">
        <v>2641644.62</v>
      </c>
      <c r="N97" s="7">
        <v>2568859.3199999998</v>
      </c>
      <c r="O97" s="7">
        <v>2387807.5700000003</v>
      </c>
      <c r="P97" s="7">
        <v>2413161.5</v>
      </c>
      <c r="Q97" s="7">
        <v>2480682.36</v>
      </c>
      <c r="R97" s="7"/>
      <c r="S97" s="7"/>
      <c r="T97" s="7"/>
      <c r="U97" s="7"/>
    </row>
    <row r="98" spans="1:21" x14ac:dyDescent="0.25">
      <c r="A98" s="5" t="s">
        <v>96</v>
      </c>
      <c r="B98" s="7">
        <v>2783856</v>
      </c>
      <c r="C98" s="7">
        <v>2585272.96</v>
      </c>
      <c r="D98" s="7">
        <v>2342618</v>
      </c>
      <c r="E98" s="7">
        <v>2536674.5099999998</v>
      </c>
      <c r="F98" s="7">
        <v>2583362.5699999998</v>
      </c>
      <c r="G98" s="7">
        <v>2440670.6999999997</v>
      </c>
      <c r="H98" s="7">
        <v>2609654.7799999998</v>
      </c>
      <c r="I98" s="7">
        <v>2583567.14</v>
      </c>
      <c r="J98" s="7">
        <v>2689125</v>
      </c>
      <c r="K98" s="7">
        <v>2387036</v>
      </c>
      <c r="L98" s="7">
        <v>2531750.16</v>
      </c>
      <c r="M98" s="7">
        <v>2492681.4</v>
      </c>
      <c r="N98" s="7">
        <v>2641644.62</v>
      </c>
      <c r="O98" s="7">
        <v>2568859.3199999998</v>
      </c>
      <c r="P98" s="7">
        <v>2387807.5700000003</v>
      </c>
      <c r="Q98" s="7">
        <v>2413161.5</v>
      </c>
      <c r="R98" s="7"/>
      <c r="S98" s="7"/>
      <c r="T98" s="7"/>
      <c r="U98" s="7"/>
    </row>
    <row r="99" spans="1:21" x14ac:dyDescent="0.25">
      <c r="A99" s="5" t="s">
        <v>97</v>
      </c>
      <c r="B99" s="7">
        <v>2614923.7800000003</v>
      </c>
      <c r="C99" s="7">
        <v>2783856</v>
      </c>
      <c r="D99" s="7">
        <v>2585272.96</v>
      </c>
      <c r="E99" s="7">
        <v>2342618</v>
      </c>
      <c r="F99" s="7">
        <v>2536674.5099999998</v>
      </c>
      <c r="G99" s="7">
        <v>2583362.5699999998</v>
      </c>
      <c r="H99" s="7">
        <v>2440670.6999999997</v>
      </c>
      <c r="I99" s="7">
        <v>2609654.7799999998</v>
      </c>
      <c r="J99" s="7">
        <v>2583567.14</v>
      </c>
      <c r="K99" s="7">
        <v>2689125</v>
      </c>
      <c r="L99" s="7">
        <v>2387036</v>
      </c>
      <c r="M99" s="7">
        <v>2531750.16</v>
      </c>
      <c r="N99" s="7">
        <v>2492681.4</v>
      </c>
      <c r="O99" s="7">
        <v>2641644.62</v>
      </c>
      <c r="P99" s="7">
        <v>2568859.3199999998</v>
      </c>
      <c r="Q99" s="7">
        <v>2387807.5700000003</v>
      </c>
      <c r="R99" s="7"/>
      <c r="S99" s="7"/>
      <c r="T99" s="7"/>
      <c r="U99" s="7"/>
    </row>
    <row r="100" spans="1:21" x14ac:dyDescent="0.25">
      <c r="A100" s="2" t="s">
        <v>98</v>
      </c>
      <c r="B100" s="7">
        <v>2468223.66</v>
      </c>
      <c r="C100" s="7">
        <v>2614923.7800000003</v>
      </c>
      <c r="D100" s="7">
        <v>2783856</v>
      </c>
      <c r="E100" s="7">
        <v>2585272.96</v>
      </c>
      <c r="F100" s="7">
        <v>2342618</v>
      </c>
      <c r="G100" s="7">
        <v>2536674.5099999998</v>
      </c>
      <c r="H100" s="7">
        <v>2583362.5699999998</v>
      </c>
      <c r="I100" s="7">
        <v>2440670.6999999997</v>
      </c>
      <c r="J100" s="7">
        <v>2609654.7799999998</v>
      </c>
      <c r="K100" s="7">
        <v>2583567.14</v>
      </c>
      <c r="L100" s="7">
        <v>2689125</v>
      </c>
      <c r="M100" s="7">
        <v>2387036</v>
      </c>
      <c r="N100" s="7">
        <v>2531750.16</v>
      </c>
      <c r="O100" s="7">
        <v>2492681.4</v>
      </c>
      <c r="P100" s="7">
        <v>2641644.62</v>
      </c>
      <c r="Q100" s="7">
        <v>2568859.3199999998</v>
      </c>
      <c r="R100" s="7"/>
      <c r="S100" s="7"/>
      <c r="T100" s="7"/>
      <c r="U100" s="7"/>
    </row>
    <row r="101" spans="1:21" x14ac:dyDescent="0.25">
      <c r="A101" s="2" t="s">
        <v>99</v>
      </c>
      <c r="B101" s="7">
        <v>2364348.84</v>
      </c>
      <c r="C101" s="7">
        <v>2468223.66</v>
      </c>
      <c r="D101" s="7">
        <v>2614923.7800000003</v>
      </c>
      <c r="E101" s="7">
        <v>2783856</v>
      </c>
      <c r="F101" s="7">
        <v>2585272.96</v>
      </c>
      <c r="G101" s="7">
        <v>2342618</v>
      </c>
      <c r="H101" s="7">
        <v>2536674.5099999998</v>
      </c>
      <c r="I101" s="7">
        <v>2583362.5699999998</v>
      </c>
      <c r="J101" s="7">
        <v>2440670.6999999997</v>
      </c>
      <c r="K101" s="7">
        <v>2609654.7799999998</v>
      </c>
      <c r="L101" s="7">
        <v>2583567.14</v>
      </c>
      <c r="M101" s="7">
        <v>2689125</v>
      </c>
      <c r="N101" s="7">
        <v>2387036</v>
      </c>
      <c r="O101" s="7">
        <v>2531750.16</v>
      </c>
      <c r="P101" s="7">
        <v>2492681.4</v>
      </c>
      <c r="Q101" s="7">
        <v>2641644.62</v>
      </c>
      <c r="R101" s="7"/>
      <c r="S101" s="7"/>
      <c r="T101" s="7"/>
      <c r="U101" s="7"/>
    </row>
    <row r="102" spans="1:21" x14ac:dyDescent="0.25">
      <c r="A102" s="1" t="s">
        <v>100</v>
      </c>
      <c r="B102" s="7">
        <v>3030855.36</v>
      </c>
      <c r="C102" s="7">
        <v>2364348.84</v>
      </c>
      <c r="D102" s="7">
        <v>2468223.66</v>
      </c>
      <c r="E102" s="7">
        <v>2614923.7800000003</v>
      </c>
      <c r="F102" s="7">
        <v>2783856</v>
      </c>
      <c r="G102" s="7">
        <v>2585272.96</v>
      </c>
      <c r="H102" s="7">
        <v>2342618</v>
      </c>
      <c r="I102" s="7">
        <v>2536674.5099999998</v>
      </c>
      <c r="J102" s="7">
        <v>2583362.5699999998</v>
      </c>
      <c r="K102" s="7">
        <v>2440670.6999999997</v>
      </c>
      <c r="L102" s="7">
        <v>2609654.7799999998</v>
      </c>
      <c r="M102" s="7">
        <v>2583567.14</v>
      </c>
      <c r="N102" s="7">
        <v>2689125</v>
      </c>
      <c r="O102" s="7">
        <v>2387036</v>
      </c>
      <c r="P102" s="7">
        <v>2531750.16</v>
      </c>
      <c r="Q102" s="7">
        <v>2492681.4</v>
      </c>
      <c r="R102" s="7"/>
      <c r="S102" s="7"/>
      <c r="T102" s="7"/>
      <c r="U102" s="7"/>
    </row>
    <row r="103" spans="1:21" x14ac:dyDescent="0.25">
      <c r="A103" s="1" t="s">
        <v>101</v>
      </c>
      <c r="B103" s="7">
        <v>2674143</v>
      </c>
      <c r="C103" s="7">
        <v>3030855.36</v>
      </c>
      <c r="D103" s="7">
        <v>2364348.84</v>
      </c>
      <c r="E103" s="7">
        <v>2468223.66</v>
      </c>
      <c r="F103" s="7">
        <v>2614923.7800000003</v>
      </c>
      <c r="G103" s="7">
        <v>2783856</v>
      </c>
      <c r="H103" s="7">
        <v>2585272.96</v>
      </c>
      <c r="I103" s="7">
        <v>2342618</v>
      </c>
      <c r="J103" s="7">
        <v>2536674.5099999998</v>
      </c>
      <c r="K103" s="7">
        <v>2583362.5699999998</v>
      </c>
      <c r="L103" s="7">
        <v>2440670.6999999997</v>
      </c>
      <c r="M103" s="7">
        <v>2609654.7799999998</v>
      </c>
      <c r="N103" s="7">
        <v>2583567.14</v>
      </c>
      <c r="O103" s="7">
        <v>2689125</v>
      </c>
      <c r="P103" s="7">
        <v>2387036</v>
      </c>
      <c r="Q103" s="7">
        <v>2531750.16</v>
      </c>
      <c r="R103" s="7"/>
      <c r="S103" s="7"/>
      <c r="T103" s="7"/>
      <c r="U103" s="7"/>
    </row>
    <row r="104" spans="1:21" x14ac:dyDescent="0.25">
      <c r="A104" s="2" t="s">
        <v>102</v>
      </c>
      <c r="B104" s="7">
        <v>2690293.25</v>
      </c>
      <c r="C104" s="7">
        <v>2674143</v>
      </c>
      <c r="D104" s="7">
        <v>3030855.36</v>
      </c>
      <c r="E104" s="7">
        <v>2364348.84</v>
      </c>
      <c r="F104" s="7">
        <v>2468223.66</v>
      </c>
      <c r="G104" s="7">
        <v>2614923.7800000003</v>
      </c>
      <c r="H104" s="7">
        <v>2783856</v>
      </c>
      <c r="I104" s="7">
        <v>2585272.96</v>
      </c>
      <c r="J104" s="7">
        <v>2342618</v>
      </c>
      <c r="K104" s="7">
        <v>2536674.5099999998</v>
      </c>
      <c r="L104" s="7">
        <v>2583362.5699999998</v>
      </c>
      <c r="M104" s="7">
        <v>2440670.6999999997</v>
      </c>
      <c r="N104" s="7">
        <v>2609654.7799999998</v>
      </c>
      <c r="O104" s="7">
        <v>2583567.14</v>
      </c>
      <c r="P104" s="7">
        <v>2689125</v>
      </c>
      <c r="Q104" s="7">
        <v>2387036</v>
      </c>
      <c r="R104" s="7"/>
      <c r="S104" s="7"/>
      <c r="T104" s="7"/>
      <c r="U104" s="7"/>
    </row>
    <row r="105" spans="1:21" x14ac:dyDescent="0.25">
      <c r="A105" s="4" t="s">
        <v>103</v>
      </c>
      <c r="B105" s="7">
        <v>2596430.16</v>
      </c>
      <c r="C105" s="7">
        <v>2690293.25</v>
      </c>
      <c r="D105" s="7">
        <v>2674143</v>
      </c>
      <c r="E105" s="7">
        <v>3030855.36</v>
      </c>
      <c r="F105" s="7">
        <v>2364348.84</v>
      </c>
      <c r="G105" s="7">
        <v>2468223.66</v>
      </c>
      <c r="H105" s="7">
        <v>2614923.7800000003</v>
      </c>
      <c r="I105" s="7">
        <v>2783856</v>
      </c>
      <c r="J105" s="7">
        <v>2585272.96</v>
      </c>
      <c r="K105" s="7">
        <v>2342618</v>
      </c>
      <c r="L105" s="7">
        <v>2536674.5099999998</v>
      </c>
      <c r="M105" s="7">
        <v>2583362.5699999998</v>
      </c>
      <c r="N105" s="7">
        <v>2440670.6999999997</v>
      </c>
      <c r="O105" s="7">
        <v>2609654.7799999998</v>
      </c>
      <c r="P105" s="7">
        <v>2583567.14</v>
      </c>
      <c r="Q105" s="7">
        <v>2689125</v>
      </c>
      <c r="R105" s="7"/>
      <c r="S105" s="7"/>
      <c r="T105" s="7"/>
      <c r="U105" s="7"/>
    </row>
    <row r="106" spans="1:21" x14ac:dyDescent="0.25">
      <c r="A106" s="6" t="s">
        <v>104</v>
      </c>
      <c r="B106" s="7">
        <v>2757652.4000000004</v>
      </c>
      <c r="C106" s="7">
        <v>2596430.16</v>
      </c>
      <c r="D106" s="7">
        <v>2690293.25</v>
      </c>
      <c r="E106" s="7">
        <v>2674143</v>
      </c>
      <c r="F106" s="7">
        <v>3030855.36</v>
      </c>
      <c r="G106" s="7">
        <v>2364348.84</v>
      </c>
      <c r="H106" s="7">
        <v>2468223.66</v>
      </c>
      <c r="I106" s="7">
        <v>2614923.7800000003</v>
      </c>
      <c r="J106" s="7">
        <v>2783856</v>
      </c>
      <c r="K106" s="7">
        <v>2585272.96</v>
      </c>
      <c r="L106" s="7">
        <v>2342618</v>
      </c>
      <c r="M106" s="7">
        <v>2536674.5099999998</v>
      </c>
      <c r="N106" s="7">
        <v>2583362.5699999998</v>
      </c>
      <c r="O106" s="7">
        <v>2440670.6999999997</v>
      </c>
      <c r="P106" s="7">
        <v>2609654.7799999998</v>
      </c>
      <c r="Q106" s="7">
        <v>2583567.14</v>
      </c>
      <c r="R106" s="7"/>
      <c r="S106" s="7"/>
      <c r="T106" s="7"/>
      <c r="U106" s="7"/>
    </row>
    <row r="107" spans="1:21" x14ac:dyDescent="0.25">
      <c r="A107" s="3" t="s">
        <v>105</v>
      </c>
      <c r="B107" s="7">
        <v>2646925.2200000002</v>
      </c>
      <c r="C107" s="7">
        <v>2757652.4000000004</v>
      </c>
      <c r="D107" s="7">
        <v>2596430.16</v>
      </c>
      <c r="E107" s="7">
        <v>2690293.25</v>
      </c>
      <c r="F107" s="7">
        <v>2674143</v>
      </c>
      <c r="G107" s="7">
        <v>3030855.36</v>
      </c>
      <c r="H107" s="7">
        <v>2364348.84</v>
      </c>
      <c r="I107" s="7">
        <v>2468223.66</v>
      </c>
      <c r="J107" s="7">
        <v>2614923.7800000003</v>
      </c>
      <c r="K107" s="7">
        <v>2783856</v>
      </c>
      <c r="L107" s="7">
        <v>2585272.96</v>
      </c>
      <c r="M107" s="7">
        <v>2342618</v>
      </c>
      <c r="N107" s="7">
        <v>2536674.5099999998</v>
      </c>
      <c r="O107" s="7">
        <v>2583362.5699999998</v>
      </c>
      <c r="P107" s="7">
        <v>2440670.6999999997</v>
      </c>
      <c r="Q107" s="7">
        <v>2609654.7799999998</v>
      </c>
      <c r="R107" s="7"/>
      <c r="S107" s="7"/>
      <c r="T107" s="7"/>
      <c r="U107" s="7"/>
    </row>
    <row r="108" spans="1:21" x14ac:dyDescent="0.25">
      <c r="A108" s="3" t="s">
        <v>106</v>
      </c>
      <c r="B108" s="7">
        <v>2567040.84</v>
      </c>
      <c r="C108" s="7">
        <v>2646925.2200000002</v>
      </c>
      <c r="D108" s="7">
        <v>2757652.4000000004</v>
      </c>
      <c r="E108" s="7">
        <v>2596430.16</v>
      </c>
      <c r="F108" s="7">
        <v>2690293.25</v>
      </c>
      <c r="G108" s="7">
        <v>2674143</v>
      </c>
      <c r="H108" s="7">
        <v>3030855.36</v>
      </c>
      <c r="I108" s="7">
        <v>2364348.84</v>
      </c>
      <c r="J108" s="7">
        <v>2468223.66</v>
      </c>
      <c r="K108" s="7">
        <v>2614923.7800000003</v>
      </c>
      <c r="L108" s="7">
        <v>2783856</v>
      </c>
      <c r="M108" s="7">
        <v>2585272.96</v>
      </c>
      <c r="N108" s="7">
        <v>2342618</v>
      </c>
      <c r="O108" s="7">
        <v>2536674.5099999998</v>
      </c>
      <c r="P108" s="7">
        <v>2583362.5699999998</v>
      </c>
      <c r="Q108" s="7">
        <v>2440670.6999999997</v>
      </c>
      <c r="R108" s="7"/>
      <c r="S108" s="7"/>
      <c r="T108" s="7"/>
      <c r="U108" s="7"/>
    </row>
    <row r="109" spans="1:21" x14ac:dyDescent="0.25">
      <c r="A109" s="5" t="s">
        <v>107</v>
      </c>
      <c r="B109" s="7">
        <v>2560924.08</v>
      </c>
      <c r="C109" s="7">
        <v>2567040.84</v>
      </c>
      <c r="D109" s="7">
        <v>2646925.2200000002</v>
      </c>
      <c r="E109" s="7">
        <v>2757652.4000000004</v>
      </c>
      <c r="F109" s="7">
        <v>2596430.16</v>
      </c>
      <c r="G109" s="7">
        <v>2690293.25</v>
      </c>
      <c r="H109" s="7">
        <v>2674143</v>
      </c>
      <c r="I109" s="7">
        <v>3030855.36</v>
      </c>
      <c r="J109" s="7">
        <v>2364348.84</v>
      </c>
      <c r="K109" s="7">
        <v>2468223.66</v>
      </c>
      <c r="L109" s="7">
        <v>2614923.7800000003</v>
      </c>
      <c r="M109" s="7">
        <v>2783856</v>
      </c>
      <c r="N109" s="7">
        <v>2585272.96</v>
      </c>
      <c r="O109" s="7">
        <v>2342618</v>
      </c>
      <c r="P109" s="7">
        <v>2536674.5099999998</v>
      </c>
      <c r="Q109" s="7">
        <v>2583362.5699999998</v>
      </c>
      <c r="R109" s="7"/>
      <c r="S109" s="7"/>
      <c r="T109" s="7"/>
      <c r="U109" s="7"/>
    </row>
    <row r="110" spans="1:21" x14ac:dyDescent="0.25">
      <c r="A110" s="5" t="s">
        <v>108</v>
      </c>
      <c r="B110" s="7">
        <v>2661854.4000000004</v>
      </c>
      <c r="C110" s="7">
        <v>2560924.08</v>
      </c>
      <c r="D110" s="7">
        <v>2567040.84</v>
      </c>
      <c r="E110" s="7">
        <v>2646925.2200000002</v>
      </c>
      <c r="F110" s="7">
        <v>2757652.4000000004</v>
      </c>
      <c r="G110" s="7">
        <v>2596430.16</v>
      </c>
      <c r="H110" s="7">
        <v>2690293.25</v>
      </c>
      <c r="I110" s="7">
        <v>2674143</v>
      </c>
      <c r="J110" s="7">
        <v>3030855.36</v>
      </c>
      <c r="K110" s="7">
        <v>2364348.84</v>
      </c>
      <c r="L110" s="7">
        <v>2468223.66</v>
      </c>
      <c r="M110" s="7">
        <v>2614923.7800000003</v>
      </c>
      <c r="N110" s="7">
        <v>2783856</v>
      </c>
      <c r="O110" s="7">
        <v>2585272.96</v>
      </c>
      <c r="P110" s="7">
        <v>2342618</v>
      </c>
      <c r="Q110" s="7">
        <v>2536674.5099999998</v>
      </c>
      <c r="R110" s="7"/>
      <c r="S110" s="7"/>
      <c r="T110" s="7"/>
      <c r="U110" s="7"/>
    </row>
    <row r="111" spans="1:21" x14ac:dyDescent="0.25">
      <c r="A111" s="5" t="s">
        <v>109</v>
      </c>
      <c r="B111" s="7">
        <v>2741318</v>
      </c>
      <c r="C111" s="7">
        <v>2661854.4000000004</v>
      </c>
      <c r="D111" s="7">
        <v>2560924.08</v>
      </c>
      <c r="E111" s="7">
        <v>2567040.84</v>
      </c>
      <c r="F111" s="7">
        <v>2646925.2200000002</v>
      </c>
      <c r="G111" s="7">
        <v>2757652.4000000004</v>
      </c>
      <c r="H111" s="7">
        <v>2596430.16</v>
      </c>
      <c r="I111" s="7">
        <v>2690293.25</v>
      </c>
      <c r="J111" s="7">
        <v>2674143</v>
      </c>
      <c r="K111" s="7">
        <v>3030855.36</v>
      </c>
      <c r="L111" s="7">
        <v>2364348.84</v>
      </c>
      <c r="M111" s="7">
        <v>2468223.66</v>
      </c>
      <c r="N111" s="7">
        <v>2614923.7800000003</v>
      </c>
      <c r="O111" s="7">
        <v>2783856</v>
      </c>
      <c r="P111" s="7">
        <v>2585272.96</v>
      </c>
      <c r="Q111" s="7">
        <v>2342618</v>
      </c>
      <c r="R111" s="7"/>
      <c r="S111" s="7"/>
      <c r="T111" s="7"/>
      <c r="U111" s="7"/>
    </row>
    <row r="112" spans="1:21" x14ac:dyDescent="0.25">
      <c r="A112" s="2" t="s">
        <v>110</v>
      </c>
      <c r="B112" s="7">
        <v>2561603.58</v>
      </c>
      <c r="C112" s="7">
        <v>2741318</v>
      </c>
      <c r="D112" s="7">
        <v>2661854.4000000004</v>
      </c>
      <c r="E112" s="7">
        <v>2560924.08</v>
      </c>
      <c r="F112" s="7">
        <v>2567040.84</v>
      </c>
      <c r="G112" s="7">
        <v>2646925.2200000002</v>
      </c>
      <c r="H112" s="7">
        <v>2757652.4000000004</v>
      </c>
      <c r="I112" s="7">
        <v>2596430.16</v>
      </c>
      <c r="J112" s="7">
        <v>2690293.25</v>
      </c>
      <c r="K112" s="7">
        <v>2674143</v>
      </c>
      <c r="L112" s="7">
        <v>3030855.36</v>
      </c>
      <c r="M112" s="7">
        <v>2364348.84</v>
      </c>
      <c r="N112" s="7">
        <v>2468223.66</v>
      </c>
      <c r="O112" s="7">
        <v>2614923.7800000003</v>
      </c>
      <c r="P112" s="7">
        <v>2783856</v>
      </c>
      <c r="Q112" s="7">
        <v>2585272.96</v>
      </c>
      <c r="R112" s="7"/>
      <c r="S112" s="7"/>
      <c r="T112" s="7"/>
      <c r="U112" s="7"/>
    </row>
    <row r="113" spans="1:21" x14ac:dyDescent="0.25">
      <c r="A113" s="2" t="s">
        <v>111</v>
      </c>
      <c r="B113" s="7">
        <v>2283894.06</v>
      </c>
      <c r="C113" s="7">
        <v>2561603.58</v>
      </c>
      <c r="D113" s="7">
        <v>2741318</v>
      </c>
      <c r="E113" s="7">
        <v>2661854.4000000004</v>
      </c>
      <c r="F113" s="7">
        <v>2560924.08</v>
      </c>
      <c r="G113" s="7">
        <v>2567040.84</v>
      </c>
      <c r="H113" s="7">
        <v>2646925.2200000002</v>
      </c>
      <c r="I113" s="7">
        <v>2757652.4000000004</v>
      </c>
      <c r="J113" s="7">
        <v>2596430.16</v>
      </c>
      <c r="K113" s="7">
        <v>2690293.25</v>
      </c>
      <c r="L113" s="7">
        <v>2674143</v>
      </c>
      <c r="M113" s="7">
        <v>3030855.36</v>
      </c>
      <c r="N113" s="7">
        <v>2364348.84</v>
      </c>
      <c r="O113" s="7">
        <v>2468223.66</v>
      </c>
      <c r="P113" s="7">
        <v>2614923.7800000003</v>
      </c>
      <c r="Q113" s="7">
        <v>2783856</v>
      </c>
      <c r="R113" s="7"/>
      <c r="S113" s="7"/>
      <c r="T113" s="7"/>
      <c r="U113" s="7"/>
    </row>
    <row r="114" spans="1:21" x14ac:dyDescent="0.25">
      <c r="A114" s="1" t="s">
        <v>112</v>
      </c>
      <c r="B114" s="7">
        <v>2655614.6999999997</v>
      </c>
      <c r="C114" s="7">
        <v>2283894.06</v>
      </c>
      <c r="D114" s="7">
        <v>2561603.58</v>
      </c>
      <c r="E114" s="7">
        <v>2741318</v>
      </c>
      <c r="F114" s="7">
        <v>2661854.4000000004</v>
      </c>
      <c r="G114" s="7">
        <v>2560924.08</v>
      </c>
      <c r="H114" s="7">
        <v>2567040.84</v>
      </c>
      <c r="I114" s="7">
        <v>2646925.2200000002</v>
      </c>
      <c r="J114" s="7">
        <v>2757652.4000000004</v>
      </c>
      <c r="K114" s="7">
        <v>2596430.16</v>
      </c>
      <c r="L114" s="7">
        <v>2690293.25</v>
      </c>
      <c r="M114" s="7">
        <v>2674143</v>
      </c>
      <c r="N114" s="7">
        <v>3030855.36</v>
      </c>
      <c r="O114" s="7">
        <v>2364348.84</v>
      </c>
      <c r="P114" s="7">
        <v>2468223.66</v>
      </c>
      <c r="Q114" s="7">
        <v>2614923.7800000003</v>
      </c>
      <c r="R114" s="7"/>
      <c r="S114" s="7"/>
      <c r="T114" s="7"/>
      <c r="U114" s="7"/>
    </row>
    <row r="115" spans="1:21" x14ac:dyDescent="0.25">
      <c r="A115" s="1" t="s">
        <v>113</v>
      </c>
      <c r="B115" s="7">
        <v>2567986.9899999998</v>
      </c>
      <c r="C115" s="7">
        <v>2655614.6999999997</v>
      </c>
      <c r="D115" s="7">
        <v>2283894.06</v>
      </c>
      <c r="E115" s="7">
        <v>2561603.58</v>
      </c>
      <c r="F115" s="7">
        <v>2741318</v>
      </c>
      <c r="G115" s="7">
        <v>2661854.4000000004</v>
      </c>
      <c r="H115" s="7">
        <v>2560924.08</v>
      </c>
      <c r="I115" s="7">
        <v>2567040.84</v>
      </c>
      <c r="J115" s="7">
        <v>2646925.2200000002</v>
      </c>
      <c r="K115" s="7">
        <v>2757652.4000000004</v>
      </c>
      <c r="L115" s="7">
        <v>2596430.16</v>
      </c>
      <c r="M115" s="7">
        <v>2690293.25</v>
      </c>
      <c r="N115" s="7">
        <v>2674143</v>
      </c>
      <c r="O115" s="7">
        <v>3030855.36</v>
      </c>
      <c r="P115" s="7">
        <v>2364348.84</v>
      </c>
      <c r="Q115" s="7">
        <v>2468223.66</v>
      </c>
      <c r="R115" s="7"/>
      <c r="S115" s="7"/>
      <c r="T115" s="7"/>
      <c r="U115" s="7"/>
    </row>
    <row r="116" spans="1:21" x14ac:dyDescent="0.25">
      <c r="A116" s="2" t="s">
        <v>114</v>
      </c>
      <c r="B116" s="7">
        <v>2578603.14</v>
      </c>
      <c r="C116" s="7">
        <v>2567986.9899999998</v>
      </c>
      <c r="D116" s="7">
        <v>2655614.6999999997</v>
      </c>
      <c r="E116" s="7">
        <v>2283894.06</v>
      </c>
      <c r="F116" s="7">
        <v>2561603.58</v>
      </c>
      <c r="G116" s="7">
        <v>2741318</v>
      </c>
      <c r="H116" s="7">
        <v>2661854.4000000004</v>
      </c>
      <c r="I116" s="7">
        <v>2560924.08</v>
      </c>
      <c r="J116" s="7">
        <v>2567040.84</v>
      </c>
      <c r="K116" s="7">
        <v>2646925.2200000002</v>
      </c>
      <c r="L116" s="7">
        <v>2757652.4000000004</v>
      </c>
      <c r="M116" s="7">
        <v>2596430.16</v>
      </c>
      <c r="N116" s="7">
        <v>2690293.25</v>
      </c>
      <c r="O116" s="7">
        <v>2674143</v>
      </c>
      <c r="P116" s="7">
        <v>3030855.36</v>
      </c>
      <c r="Q116" s="7">
        <v>2364348.84</v>
      </c>
      <c r="R116" s="7"/>
      <c r="S116" s="7"/>
      <c r="T116" s="7"/>
      <c r="U116" s="7"/>
    </row>
    <row r="117" spans="1:21" x14ac:dyDescent="0.25">
      <c r="A117" s="4" t="s">
        <v>115</v>
      </c>
      <c r="B117" s="7">
        <v>2639645.6800000002</v>
      </c>
      <c r="C117" s="7">
        <v>2578603.14</v>
      </c>
      <c r="D117" s="7">
        <v>2567986.9899999998</v>
      </c>
      <c r="E117" s="7">
        <v>2655614.6999999997</v>
      </c>
      <c r="F117" s="7">
        <v>2283894.06</v>
      </c>
      <c r="G117" s="7">
        <v>2561603.58</v>
      </c>
      <c r="H117" s="7">
        <v>2741318</v>
      </c>
      <c r="I117" s="7">
        <v>2661854.4000000004</v>
      </c>
      <c r="J117" s="7">
        <v>2560924.08</v>
      </c>
      <c r="K117" s="7">
        <v>2567040.84</v>
      </c>
      <c r="L117" s="7">
        <v>2646925.2200000002</v>
      </c>
      <c r="M117" s="7">
        <v>2757652.4000000004</v>
      </c>
      <c r="N117" s="7">
        <v>2596430.16</v>
      </c>
      <c r="O117" s="7">
        <v>2690293.25</v>
      </c>
      <c r="P117" s="7">
        <v>2674143</v>
      </c>
      <c r="Q117" s="7">
        <v>3030855.36</v>
      </c>
      <c r="R117" s="7"/>
      <c r="S117" s="7"/>
      <c r="T117" s="7"/>
      <c r="U117" s="7"/>
    </row>
    <row r="118" spans="1:21" x14ac:dyDescent="0.25">
      <c r="A118" s="6" t="s">
        <v>116</v>
      </c>
      <c r="B118" s="7">
        <v>2633138.2000000002</v>
      </c>
      <c r="C118" s="7">
        <v>2639645.6800000002</v>
      </c>
      <c r="D118" s="7">
        <v>2578603.14</v>
      </c>
      <c r="E118" s="7">
        <v>2567986.9899999998</v>
      </c>
      <c r="F118" s="7">
        <v>2655614.6999999997</v>
      </c>
      <c r="G118" s="7">
        <v>2283894.06</v>
      </c>
      <c r="H118" s="7">
        <v>2561603.58</v>
      </c>
      <c r="I118" s="7">
        <v>2741318</v>
      </c>
      <c r="J118" s="7">
        <v>2661854.4000000004</v>
      </c>
      <c r="K118" s="7">
        <v>2560924.08</v>
      </c>
      <c r="L118" s="7">
        <v>2567040.84</v>
      </c>
      <c r="M118" s="7">
        <v>2646925.2200000002</v>
      </c>
      <c r="N118" s="7">
        <v>2757652.4000000004</v>
      </c>
      <c r="O118" s="7">
        <v>2596430.16</v>
      </c>
      <c r="P118" s="7">
        <v>2690293.25</v>
      </c>
      <c r="Q118" s="7">
        <v>2674143</v>
      </c>
      <c r="R118" s="7"/>
      <c r="S118" s="7"/>
      <c r="T118" s="7"/>
      <c r="U118" s="7"/>
    </row>
    <row r="119" spans="1:21" x14ac:dyDescent="0.25">
      <c r="A119" s="3" t="s">
        <v>117</v>
      </c>
      <c r="B119" s="7">
        <v>2498503.92</v>
      </c>
      <c r="C119" s="7">
        <v>2633138.2000000002</v>
      </c>
      <c r="D119" s="7">
        <v>2639645.6800000002</v>
      </c>
      <c r="E119" s="7">
        <v>2578603.14</v>
      </c>
      <c r="F119" s="7">
        <v>2567986.9899999998</v>
      </c>
      <c r="G119" s="7">
        <v>2655614.6999999997</v>
      </c>
      <c r="H119" s="7">
        <v>2283894.06</v>
      </c>
      <c r="I119" s="7">
        <v>2561603.58</v>
      </c>
      <c r="J119" s="7">
        <v>2741318</v>
      </c>
      <c r="K119" s="7">
        <v>2661854.4000000004</v>
      </c>
      <c r="L119" s="7">
        <v>2560924.08</v>
      </c>
      <c r="M119" s="7">
        <v>2567040.84</v>
      </c>
      <c r="N119" s="7">
        <v>2646925.2200000002</v>
      </c>
      <c r="O119" s="7">
        <v>2757652.4000000004</v>
      </c>
      <c r="P119" s="7">
        <v>2596430.16</v>
      </c>
      <c r="Q119" s="7">
        <v>2690293.25</v>
      </c>
      <c r="R119" s="7"/>
      <c r="S119" s="7"/>
      <c r="T119" s="7"/>
      <c r="U119" s="7"/>
    </row>
    <row r="120" spans="1:21" x14ac:dyDescent="0.25">
      <c r="A120" s="3" t="s">
        <v>118</v>
      </c>
      <c r="B120" s="7">
        <v>2490597.4500000002</v>
      </c>
      <c r="C120" s="7">
        <v>2498503.92</v>
      </c>
      <c r="D120" s="7">
        <v>2633138.2000000002</v>
      </c>
      <c r="E120" s="7">
        <v>2639645.6800000002</v>
      </c>
      <c r="F120" s="7">
        <v>2578603.14</v>
      </c>
      <c r="G120" s="7">
        <v>2567986.9899999998</v>
      </c>
      <c r="H120" s="7">
        <v>2655614.6999999997</v>
      </c>
      <c r="I120" s="7">
        <v>2283894.06</v>
      </c>
      <c r="J120" s="7">
        <v>2561603.58</v>
      </c>
      <c r="K120" s="7">
        <v>2741318</v>
      </c>
      <c r="L120" s="7">
        <v>2661854.4000000004</v>
      </c>
      <c r="M120" s="7">
        <v>2560924.08</v>
      </c>
      <c r="N120" s="7">
        <v>2567040.84</v>
      </c>
      <c r="O120" s="7">
        <v>2646925.2200000002</v>
      </c>
      <c r="P120" s="7">
        <v>2757652.4000000004</v>
      </c>
      <c r="Q120" s="7">
        <v>2596430.16</v>
      </c>
      <c r="R120" s="7"/>
      <c r="S120" s="7"/>
      <c r="T120" s="7"/>
      <c r="U120" s="7"/>
    </row>
    <row r="121" spans="1:21" x14ac:dyDescent="0.25">
      <c r="A121" s="5" t="s">
        <v>119</v>
      </c>
      <c r="B121" s="7">
        <v>2493346.08</v>
      </c>
      <c r="C121" s="7">
        <v>2490597.4500000002</v>
      </c>
      <c r="D121" s="7">
        <v>2498503.92</v>
      </c>
      <c r="E121" s="7">
        <v>2633138.2000000002</v>
      </c>
      <c r="F121" s="7">
        <v>2639645.6800000002</v>
      </c>
      <c r="G121" s="7">
        <v>2578603.14</v>
      </c>
      <c r="H121" s="7">
        <v>2567986.9899999998</v>
      </c>
      <c r="I121" s="7">
        <v>2655614.6999999997</v>
      </c>
      <c r="J121" s="7">
        <v>2283894.06</v>
      </c>
      <c r="K121" s="7">
        <v>2561603.58</v>
      </c>
      <c r="L121" s="7">
        <v>2741318</v>
      </c>
      <c r="M121" s="7">
        <v>2661854.4000000004</v>
      </c>
      <c r="N121" s="7">
        <v>2560924.08</v>
      </c>
      <c r="O121" s="7">
        <v>2567040.84</v>
      </c>
      <c r="P121" s="7">
        <v>2646925.2200000002</v>
      </c>
      <c r="Q121" s="7">
        <v>2757652.4000000004</v>
      </c>
      <c r="R121" s="7"/>
      <c r="S121" s="7"/>
      <c r="T121" s="7"/>
      <c r="U121" s="7"/>
    </row>
    <row r="122" spans="1:21" x14ac:dyDescent="0.25">
      <c r="A122" s="5" t="s">
        <v>120</v>
      </c>
      <c r="B122" s="7">
        <v>2833407.04</v>
      </c>
      <c r="C122" s="7">
        <v>2493346.08</v>
      </c>
      <c r="D122" s="7">
        <v>2490597.4500000002</v>
      </c>
      <c r="E122" s="7">
        <v>2498503.92</v>
      </c>
      <c r="F122" s="7">
        <v>2633138.2000000002</v>
      </c>
      <c r="G122" s="7">
        <v>2639645.6800000002</v>
      </c>
      <c r="H122" s="7">
        <v>2578603.14</v>
      </c>
      <c r="I122" s="7">
        <v>2567986.9899999998</v>
      </c>
      <c r="J122" s="7">
        <v>2655614.6999999997</v>
      </c>
      <c r="K122" s="7">
        <v>2283894.06</v>
      </c>
      <c r="L122" s="7">
        <v>2561603.58</v>
      </c>
      <c r="M122" s="7">
        <v>2741318</v>
      </c>
      <c r="N122" s="7">
        <v>2661854.4000000004</v>
      </c>
      <c r="O122" s="7">
        <v>2560924.08</v>
      </c>
      <c r="P122" s="7">
        <v>2567040.84</v>
      </c>
      <c r="Q122" s="7">
        <v>2646925.2200000002</v>
      </c>
      <c r="R122" s="7"/>
      <c r="S122" s="7"/>
      <c r="T122" s="7"/>
      <c r="U122" s="7"/>
    </row>
    <row r="123" spans="1:21" x14ac:dyDescent="0.25">
      <c r="A123" s="5" t="s">
        <v>121</v>
      </c>
      <c r="B123" s="7">
        <v>2590753.81</v>
      </c>
      <c r="C123" s="7">
        <v>2833407.04</v>
      </c>
      <c r="D123" s="7">
        <v>2493346.08</v>
      </c>
      <c r="E123" s="7">
        <v>2490597.4500000002</v>
      </c>
      <c r="F123" s="7">
        <v>2498503.92</v>
      </c>
      <c r="G123" s="7">
        <v>2633138.2000000002</v>
      </c>
      <c r="H123" s="7">
        <v>2639645.6800000002</v>
      </c>
      <c r="I123" s="7">
        <v>2578603.14</v>
      </c>
      <c r="J123" s="7">
        <v>2567986.9899999998</v>
      </c>
      <c r="K123" s="7">
        <v>2655614.6999999997</v>
      </c>
      <c r="L123" s="7">
        <v>2283894.06</v>
      </c>
      <c r="M123" s="7">
        <v>2561603.58</v>
      </c>
      <c r="N123" s="7">
        <v>2741318</v>
      </c>
      <c r="O123" s="7">
        <v>2661854.4000000004</v>
      </c>
      <c r="P123" s="7">
        <v>2560924.08</v>
      </c>
      <c r="Q123" s="7">
        <v>2567040.84</v>
      </c>
      <c r="R123" s="7"/>
      <c r="S123" s="7"/>
      <c r="T123" s="7"/>
      <c r="U123" s="7"/>
    </row>
    <row r="124" spans="1:21" x14ac:dyDescent="0.25">
      <c r="A124" s="2" t="s">
        <v>122</v>
      </c>
      <c r="B124" s="7">
        <v>2445060.1999999997</v>
      </c>
      <c r="C124" s="7">
        <v>2590753.81</v>
      </c>
      <c r="D124" s="7">
        <v>2833407.04</v>
      </c>
      <c r="E124" s="7">
        <v>2493346.08</v>
      </c>
      <c r="F124" s="7">
        <v>2490597.4500000002</v>
      </c>
      <c r="G124" s="7">
        <v>2498503.92</v>
      </c>
      <c r="H124" s="7">
        <v>2633138.2000000002</v>
      </c>
      <c r="I124" s="7">
        <v>2639645.6800000002</v>
      </c>
      <c r="J124" s="7">
        <v>2578603.14</v>
      </c>
      <c r="K124" s="7">
        <v>2567986.9899999998</v>
      </c>
      <c r="L124" s="7">
        <v>2655614.6999999997</v>
      </c>
      <c r="M124" s="7">
        <v>2283894.06</v>
      </c>
      <c r="N124" s="7">
        <v>2561603.58</v>
      </c>
      <c r="O124" s="7">
        <v>2741318</v>
      </c>
      <c r="P124" s="7">
        <v>2661854.4000000004</v>
      </c>
      <c r="Q124" s="7">
        <v>2560924.08</v>
      </c>
      <c r="R124" s="7"/>
      <c r="S124" s="7"/>
      <c r="T124" s="7"/>
      <c r="U124" s="7"/>
    </row>
    <row r="125" spans="1:21" x14ac:dyDescent="0.25">
      <c r="A125" s="2" t="s">
        <v>123</v>
      </c>
      <c r="B125" s="7">
        <v>2287734.4</v>
      </c>
      <c r="C125" s="7">
        <v>2445060.1999999997</v>
      </c>
      <c r="D125" s="7">
        <v>2590753.81</v>
      </c>
      <c r="E125" s="7">
        <v>2833407.04</v>
      </c>
      <c r="F125" s="7">
        <v>2493346.08</v>
      </c>
      <c r="G125" s="7">
        <v>2490597.4500000002</v>
      </c>
      <c r="H125" s="7">
        <v>2498503.92</v>
      </c>
      <c r="I125" s="7">
        <v>2633138.2000000002</v>
      </c>
      <c r="J125" s="7">
        <v>2639645.6800000002</v>
      </c>
      <c r="K125" s="7">
        <v>2578603.14</v>
      </c>
      <c r="L125" s="7">
        <v>2567986.9899999998</v>
      </c>
      <c r="M125" s="7">
        <v>2655614.6999999997</v>
      </c>
      <c r="N125" s="7">
        <v>2283894.06</v>
      </c>
      <c r="O125" s="7">
        <v>2561603.58</v>
      </c>
      <c r="P125" s="7">
        <v>2741318</v>
      </c>
      <c r="Q125" s="7">
        <v>2661854.4000000004</v>
      </c>
      <c r="R125" s="7"/>
      <c r="S125" s="7"/>
      <c r="T125" s="7"/>
      <c r="U125" s="7"/>
    </row>
    <row r="126" spans="1:21" x14ac:dyDescent="0.25">
      <c r="A126" s="1" t="s">
        <v>124</v>
      </c>
      <c r="B126" s="7">
        <v>2851065.96</v>
      </c>
      <c r="C126" s="7">
        <v>2287734.4</v>
      </c>
      <c r="D126" s="7">
        <v>2445060.1999999997</v>
      </c>
      <c r="E126" s="7">
        <v>2590753.81</v>
      </c>
      <c r="F126" s="7">
        <v>2833407.04</v>
      </c>
      <c r="G126" s="7">
        <v>2493346.08</v>
      </c>
      <c r="H126" s="7">
        <v>2490597.4500000002</v>
      </c>
      <c r="I126" s="7">
        <v>2498503.92</v>
      </c>
      <c r="J126" s="7">
        <v>2633138.2000000002</v>
      </c>
      <c r="K126" s="7">
        <v>2639645.6800000002</v>
      </c>
      <c r="L126" s="7">
        <v>2578603.14</v>
      </c>
      <c r="M126" s="7">
        <v>2567986.9899999998</v>
      </c>
      <c r="N126" s="7">
        <v>2655614.6999999997</v>
      </c>
      <c r="O126" s="7">
        <v>2283894.06</v>
      </c>
      <c r="P126" s="7">
        <v>2561603.58</v>
      </c>
      <c r="Q126" s="7">
        <v>2741318</v>
      </c>
      <c r="R126" s="7"/>
      <c r="S126" s="7"/>
      <c r="T126" s="7"/>
      <c r="U126" s="7"/>
    </row>
    <row r="127" spans="1:21" x14ac:dyDescent="0.25">
      <c r="A127" s="1" t="s">
        <v>125</v>
      </c>
      <c r="B127" s="7">
        <v>2562084.3200000003</v>
      </c>
      <c r="C127" s="7">
        <v>2851065.96</v>
      </c>
      <c r="D127" s="7">
        <v>2287734.4</v>
      </c>
      <c r="E127" s="7">
        <v>2445060.1999999997</v>
      </c>
      <c r="F127" s="7">
        <v>2590753.81</v>
      </c>
      <c r="G127" s="7">
        <v>2833407.04</v>
      </c>
      <c r="H127" s="7">
        <v>2493346.08</v>
      </c>
      <c r="I127" s="7">
        <v>2490597.4500000002</v>
      </c>
      <c r="J127" s="7">
        <v>2498503.92</v>
      </c>
      <c r="K127" s="7">
        <v>2633138.2000000002</v>
      </c>
      <c r="L127" s="7">
        <v>2639645.6800000002</v>
      </c>
      <c r="M127" s="7">
        <v>2578603.14</v>
      </c>
      <c r="N127" s="7">
        <v>2567986.9899999998</v>
      </c>
      <c r="O127" s="7">
        <v>2655614.6999999997</v>
      </c>
      <c r="P127" s="7">
        <v>2283894.06</v>
      </c>
      <c r="Q127" s="7">
        <v>2561603.58</v>
      </c>
      <c r="R127" s="7"/>
      <c r="S127" s="7"/>
      <c r="T127" s="7"/>
      <c r="U127" s="7"/>
    </row>
    <row r="128" spans="1:21" x14ac:dyDescent="0.25">
      <c r="A128" s="2" t="s">
        <v>126</v>
      </c>
      <c r="B128" s="7">
        <v>2601513.63</v>
      </c>
      <c r="C128" s="7">
        <v>2562084.3200000003</v>
      </c>
      <c r="D128" s="7">
        <v>2851065.96</v>
      </c>
      <c r="E128" s="7">
        <v>2287734.4</v>
      </c>
      <c r="F128" s="7">
        <v>2445060.1999999997</v>
      </c>
      <c r="G128" s="7">
        <v>2590753.81</v>
      </c>
      <c r="H128" s="7">
        <v>2833407.04</v>
      </c>
      <c r="I128" s="7">
        <v>2493346.08</v>
      </c>
      <c r="J128" s="7">
        <v>2490597.4500000002</v>
      </c>
      <c r="K128" s="7">
        <v>2498503.92</v>
      </c>
      <c r="L128" s="7">
        <v>2633138.2000000002</v>
      </c>
      <c r="M128" s="7">
        <v>2639645.6800000002</v>
      </c>
      <c r="N128" s="7">
        <v>2578603.14</v>
      </c>
      <c r="O128" s="7">
        <v>2567986.9899999998</v>
      </c>
      <c r="P128" s="7">
        <v>2655614.6999999997</v>
      </c>
      <c r="Q128" s="7">
        <v>2283894.06</v>
      </c>
      <c r="R128" s="7"/>
      <c r="S128" s="7"/>
      <c r="T128" s="7"/>
      <c r="U128" s="7"/>
    </row>
    <row r="129" spans="1:21" x14ac:dyDescent="0.25">
      <c r="A129" s="4" t="s">
        <v>127</v>
      </c>
      <c r="B129" s="7">
        <v>2628120.6</v>
      </c>
      <c r="C129" s="7">
        <v>2601513.63</v>
      </c>
      <c r="D129" s="7">
        <v>2562084.3200000003</v>
      </c>
      <c r="E129" s="7">
        <v>2851065.96</v>
      </c>
      <c r="F129" s="7">
        <v>2287734.4</v>
      </c>
      <c r="G129" s="7">
        <v>2445060.1999999997</v>
      </c>
      <c r="H129" s="7">
        <v>2590753.81</v>
      </c>
      <c r="I129" s="7">
        <v>2833407.04</v>
      </c>
      <c r="J129" s="7">
        <v>2493346.08</v>
      </c>
      <c r="K129" s="7">
        <v>2490597.4500000002</v>
      </c>
      <c r="L129" s="7">
        <v>2498503.92</v>
      </c>
      <c r="M129" s="7">
        <v>2633138.2000000002</v>
      </c>
      <c r="N129" s="7">
        <v>2639645.6800000002</v>
      </c>
      <c r="O129" s="7">
        <v>2578603.14</v>
      </c>
      <c r="P129" s="7">
        <v>2567986.9899999998</v>
      </c>
      <c r="Q129" s="7">
        <v>2655614.6999999997</v>
      </c>
      <c r="R129" s="7"/>
      <c r="S129" s="7"/>
      <c r="T129" s="7"/>
      <c r="U129" s="7"/>
    </row>
    <row r="130" spans="1:21" x14ac:dyDescent="0.25">
      <c r="A130" s="6" t="s">
        <v>128</v>
      </c>
      <c r="B130" s="7">
        <v>2588598.2399999998</v>
      </c>
      <c r="C130" s="7">
        <v>2628120.6</v>
      </c>
      <c r="D130" s="7">
        <v>2601513.63</v>
      </c>
      <c r="E130" s="7">
        <v>2562084.3200000003</v>
      </c>
      <c r="F130" s="7">
        <v>2851065.96</v>
      </c>
      <c r="G130" s="7">
        <v>2287734.4</v>
      </c>
      <c r="H130" s="7">
        <v>2445060.1999999997</v>
      </c>
      <c r="I130" s="7">
        <v>2590753.81</v>
      </c>
      <c r="J130" s="7">
        <v>2833407.04</v>
      </c>
      <c r="K130" s="7">
        <v>2493346.08</v>
      </c>
      <c r="L130" s="7">
        <v>2490597.4500000002</v>
      </c>
      <c r="M130" s="7">
        <v>2498503.92</v>
      </c>
      <c r="N130" s="7">
        <v>2633138.2000000002</v>
      </c>
      <c r="O130" s="7">
        <v>2639645.6800000002</v>
      </c>
      <c r="P130" s="7">
        <v>2578603.14</v>
      </c>
      <c r="Q130" s="7">
        <v>2567986.9899999998</v>
      </c>
      <c r="R130" s="7"/>
      <c r="S130" s="7"/>
      <c r="T130" s="7"/>
      <c r="U130" s="7"/>
    </row>
    <row r="131" spans="1:21" x14ac:dyDescent="0.25">
      <c r="A131" s="3" t="s">
        <v>129</v>
      </c>
      <c r="B131" s="7">
        <v>2512881.29</v>
      </c>
      <c r="C131" s="7">
        <v>2588598.2399999998</v>
      </c>
      <c r="D131" s="7">
        <v>2628120.6</v>
      </c>
      <c r="E131" s="7">
        <v>2601513.63</v>
      </c>
      <c r="F131" s="7">
        <v>2562084.3200000003</v>
      </c>
      <c r="G131" s="7">
        <v>2851065.96</v>
      </c>
      <c r="H131" s="7">
        <v>2287734.4</v>
      </c>
      <c r="I131" s="7">
        <v>2445060.1999999997</v>
      </c>
      <c r="J131" s="7">
        <v>2590753.81</v>
      </c>
      <c r="K131" s="7">
        <v>2833407.04</v>
      </c>
      <c r="L131" s="7">
        <v>2493346.08</v>
      </c>
      <c r="M131" s="7">
        <v>2490597.4500000002</v>
      </c>
      <c r="N131" s="7">
        <v>2498503.92</v>
      </c>
      <c r="O131" s="7">
        <v>2633138.2000000002</v>
      </c>
      <c r="P131" s="7">
        <v>2639645.6800000002</v>
      </c>
      <c r="Q131" s="7">
        <v>2578603.14</v>
      </c>
      <c r="R131" s="7"/>
      <c r="S131" s="7"/>
      <c r="T131" s="7"/>
      <c r="U131" s="7"/>
    </row>
    <row r="132" spans="1:21" x14ac:dyDescent="0.25">
      <c r="A132" s="3" t="s">
        <v>130</v>
      </c>
      <c r="B132" s="7">
        <v>2476738.7399999998</v>
      </c>
      <c r="C132" s="7">
        <v>2512881.29</v>
      </c>
      <c r="D132" s="7">
        <v>2588598.2399999998</v>
      </c>
      <c r="E132" s="7">
        <v>2628120.6</v>
      </c>
      <c r="F132" s="7">
        <v>2601513.63</v>
      </c>
      <c r="G132" s="7">
        <v>2562084.3200000003</v>
      </c>
      <c r="H132" s="7">
        <v>2851065.96</v>
      </c>
      <c r="I132" s="7">
        <v>2287734.4</v>
      </c>
      <c r="J132" s="7">
        <v>2445060.1999999997</v>
      </c>
      <c r="K132" s="7">
        <v>2590753.81</v>
      </c>
      <c r="L132" s="7">
        <v>2833407.04</v>
      </c>
      <c r="M132" s="7">
        <v>2493346.08</v>
      </c>
      <c r="N132" s="7">
        <v>2490597.4500000002</v>
      </c>
      <c r="O132" s="7">
        <v>2498503.92</v>
      </c>
      <c r="P132" s="7">
        <v>2633138.2000000002</v>
      </c>
      <c r="Q132" s="7">
        <v>2639645.6800000002</v>
      </c>
      <c r="R132" s="7"/>
      <c r="S132" s="7"/>
      <c r="T132" s="7"/>
      <c r="U132" s="7"/>
    </row>
    <row r="133" spans="1:21" x14ac:dyDescent="0.25">
      <c r="A133" s="5" t="s">
        <v>131</v>
      </c>
      <c r="B133" s="7">
        <v>2434707.64</v>
      </c>
      <c r="C133" s="7">
        <v>2476738.7399999998</v>
      </c>
      <c r="D133" s="7">
        <v>2512881.29</v>
      </c>
      <c r="E133" s="7">
        <v>2588598.2399999998</v>
      </c>
      <c r="F133" s="7">
        <v>2628120.6</v>
      </c>
      <c r="G133" s="7">
        <v>2601513.63</v>
      </c>
      <c r="H133" s="7">
        <v>2562084.3200000003</v>
      </c>
      <c r="I133" s="7">
        <v>2851065.96</v>
      </c>
      <c r="J133" s="7">
        <v>2287734.4</v>
      </c>
      <c r="K133" s="7">
        <v>2445060.1999999997</v>
      </c>
      <c r="L133" s="7">
        <v>2590753.81</v>
      </c>
      <c r="M133" s="7">
        <v>2833407.04</v>
      </c>
      <c r="N133" s="7">
        <v>2493346.08</v>
      </c>
      <c r="O133" s="7">
        <v>2490597.4500000002</v>
      </c>
      <c r="P133" s="7">
        <v>2498503.92</v>
      </c>
      <c r="Q133" s="7">
        <v>2633138.2000000002</v>
      </c>
      <c r="R133" s="7"/>
      <c r="S133" s="7"/>
      <c r="T133" s="7"/>
      <c r="U133" s="7"/>
    </row>
    <row r="134" spans="1:21" x14ac:dyDescent="0.25">
      <c r="A134" s="5" t="s">
        <v>132</v>
      </c>
      <c r="B134" s="7">
        <v>2809903.86</v>
      </c>
      <c r="C134" s="7">
        <v>2434707.64</v>
      </c>
      <c r="D134" s="7">
        <v>2476738.7399999998</v>
      </c>
      <c r="E134" s="7">
        <v>2512881.29</v>
      </c>
      <c r="F134" s="7">
        <v>2588598.2399999998</v>
      </c>
      <c r="G134" s="7">
        <v>2628120.6</v>
      </c>
      <c r="H134" s="7">
        <v>2601513.63</v>
      </c>
      <c r="I134" s="7">
        <v>2562084.3200000003</v>
      </c>
      <c r="J134" s="7">
        <v>2851065.96</v>
      </c>
      <c r="K134" s="7">
        <v>2287734.4</v>
      </c>
      <c r="L134" s="7">
        <v>2445060.1999999997</v>
      </c>
      <c r="M134" s="7">
        <v>2590753.81</v>
      </c>
      <c r="N134" s="7">
        <v>2833407.04</v>
      </c>
      <c r="O134" s="7">
        <v>2493346.08</v>
      </c>
      <c r="P134" s="7">
        <v>2490597.4500000002</v>
      </c>
      <c r="Q134" s="7">
        <v>2498503.92</v>
      </c>
      <c r="R134" s="7"/>
      <c r="S134" s="7"/>
      <c r="T134" s="7"/>
      <c r="U134" s="7"/>
    </row>
    <row r="135" spans="1:21" x14ac:dyDescent="0.25">
      <c r="A135" s="5" t="s">
        <v>133</v>
      </c>
      <c r="C135" s="7">
        <v>2809903.86</v>
      </c>
      <c r="D135" s="7">
        <v>2434707.64</v>
      </c>
      <c r="E135" s="7">
        <v>2476738.7399999998</v>
      </c>
      <c r="F135" s="7">
        <v>2512881.29</v>
      </c>
      <c r="G135" s="7">
        <v>2588598.2399999998</v>
      </c>
      <c r="H135" s="7">
        <v>2628120.6</v>
      </c>
      <c r="I135" s="7">
        <v>2601513.63</v>
      </c>
      <c r="J135" s="7">
        <v>2562084.3200000003</v>
      </c>
      <c r="K135" s="7">
        <v>2851065.96</v>
      </c>
      <c r="L135" s="7">
        <v>2287734.4</v>
      </c>
      <c r="M135" s="7">
        <v>2445060.1999999997</v>
      </c>
      <c r="N135" s="7">
        <v>2590753.81</v>
      </c>
      <c r="O135" s="7">
        <v>2833407.04</v>
      </c>
      <c r="P135" s="7">
        <v>2493346.08</v>
      </c>
      <c r="Q135" s="7">
        <v>2490597.4500000002</v>
      </c>
      <c r="R135" s="7"/>
      <c r="S135" s="7"/>
      <c r="T135" s="7"/>
      <c r="U135" s="7"/>
    </row>
    <row r="136" spans="1:21" x14ac:dyDescent="0.25">
      <c r="A136" s="2" t="s">
        <v>134</v>
      </c>
      <c r="D136" s="7">
        <v>2809903.86</v>
      </c>
      <c r="E136" s="7">
        <v>2434707.64</v>
      </c>
      <c r="F136" s="7">
        <v>2476738.7399999998</v>
      </c>
      <c r="G136" s="7">
        <v>2512881.29</v>
      </c>
      <c r="H136" s="7">
        <v>2588598.2399999998</v>
      </c>
      <c r="I136" s="7">
        <v>2628120.6</v>
      </c>
      <c r="J136" s="7">
        <v>2601513.63</v>
      </c>
      <c r="K136" s="7">
        <v>2562084.3200000003</v>
      </c>
      <c r="L136" s="7">
        <v>2851065.96</v>
      </c>
      <c r="M136" s="7">
        <v>2287734.4</v>
      </c>
      <c r="N136" s="7">
        <v>2445060.1999999997</v>
      </c>
      <c r="O136" s="7">
        <v>2590753.81</v>
      </c>
      <c r="P136" s="7">
        <v>2833407.04</v>
      </c>
      <c r="Q136" s="7">
        <v>2493346.08</v>
      </c>
      <c r="R136" s="7"/>
      <c r="S136" s="7"/>
      <c r="T136" s="7"/>
      <c r="U136" s="7"/>
    </row>
    <row r="137" spans="1:21" x14ac:dyDescent="0.25">
      <c r="A137" s="2" t="s">
        <v>135</v>
      </c>
      <c r="E137" s="7">
        <v>2809903.86</v>
      </c>
      <c r="F137" s="7">
        <v>2434707.64</v>
      </c>
      <c r="G137" s="7">
        <v>2476738.7399999998</v>
      </c>
      <c r="H137" s="7">
        <v>2512881.29</v>
      </c>
      <c r="I137" s="7">
        <v>2588598.2399999998</v>
      </c>
      <c r="J137" s="7">
        <v>2628120.6</v>
      </c>
      <c r="K137" s="7">
        <v>2601513.63</v>
      </c>
      <c r="L137" s="7">
        <v>2562084.3200000003</v>
      </c>
      <c r="M137" s="7">
        <v>2851065.96</v>
      </c>
      <c r="N137" s="7">
        <v>2287734.4</v>
      </c>
      <c r="O137" s="7">
        <v>2445060.1999999997</v>
      </c>
      <c r="P137" s="7">
        <v>2590753.81</v>
      </c>
      <c r="Q137" s="7">
        <v>2833407.04</v>
      </c>
      <c r="R137" s="7"/>
      <c r="S137" s="7"/>
      <c r="T137" s="7"/>
      <c r="U137" s="7"/>
    </row>
    <row r="138" spans="1:21" x14ac:dyDescent="0.25">
      <c r="A138" s="1" t="s">
        <v>136</v>
      </c>
      <c r="F138" s="7">
        <v>2809903.86</v>
      </c>
      <c r="G138" s="7">
        <v>2434707.64</v>
      </c>
      <c r="H138" s="7">
        <v>2476738.7399999998</v>
      </c>
      <c r="I138" s="7">
        <v>2512881.29</v>
      </c>
      <c r="J138" s="7">
        <v>2588598.2399999998</v>
      </c>
      <c r="K138" s="7">
        <v>2628120.6</v>
      </c>
      <c r="L138" s="7">
        <v>2601513.63</v>
      </c>
      <c r="M138" s="7">
        <v>2562084.3200000003</v>
      </c>
      <c r="N138" s="7">
        <v>2851065.96</v>
      </c>
      <c r="O138" s="7">
        <v>2287734.4</v>
      </c>
      <c r="P138" s="7">
        <v>2445060.1999999997</v>
      </c>
      <c r="Q138" s="7">
        <v>2590753.81</v>
      </c>
      <c r="R138" s="7"/>
      <c r="S138" s="7"/>
      <c r="T138" s="7"/>
      <c r="U138" s="7"/>
    </row>
    <row r="139" spans="1:21" x14ac:dyDescent="0.25">
      <c r="A139" s="1" t="s">
        <v>137</v>
      </c>
      <c r="G139" s="7">
        <v>2809903.86</v>
      </c>
      <c r="H139" s="7">
        <v>2434707.64</v>
      </c>
      <c r="I139" s="7">
        <v>2476738.7399999998</v>
      </c>
      <c r="J139" s="7">
        <v>2512881.29</v>
      </c>
      <c r="K139" s="7">
        <v>2588598.2399999998</v>
      </c>
      <c r="L139" s="7">
        <v>2628120.6</v>
      </c>
      <c r="M139" s="7">
        <v>2601513.63</v>
      </c>
      <c r="N139" s="7">
        <v>2562084.3200000003</v>
      </c>
      <c r="O139" s="7">
        <v>2851065.96</v>
      </c>
      <c r="P139" s="7">
        <v>2287734.4</v>
      </c>
      <c r="Q139" s="7">
        <v>2445060.1999999997</v>
      </c>
      <c r="R139" s="7"/>
      <c r="S139" s="7"/>
      <c r="T139" s="7"/>
      <c r="U139" s="7"/>
    </row>
    <row r="140" spans="1:21" x14ac:dyDescent="0.25">
      <c r="A140" s="2" t="s">
        <v>138</v>
      </c>
      <c r="H140" s="7">
        <v>2809903.86</v>
      </c>
      <c r="I140" s="7">
        <v>2434707.64</v>
      </c>
      <c r="J140" s="7">
        <v>2476738.7399999998</v>
      </c>
      <c r="K140" s="7">
        <v>2512881.29</v>
      </c>
      <c r="L140" s="7">
        <v>2588598.2399999998</v>
      </c>
      <c r="M140" s="7">
        <v>2628120.6</v>
      </c>
      <c r="N140" s="7">
        <v>2601513.63</v>
      </c>
      <c r="O140" s="7">
        <v>2562084.3200000003</v>
      </c>
      <c r="P140" s="7">
        <v>2851065.96</v>
      </c>
      <c r="Q140" s="7">
        <v>2287734.4</v>
      </c>
      <c r="R140" s="7"/>
      <c r="S140" s="7"/>
      <c r="T140" s="7"/>
      <c r="U140" s="7"/>
    </row>
    <row r="141" spans="1:21" x14ac:dyDescent="0.25">
      <c r="I141" s="7">
        <v>2809903.86</v>
      </c>
      <c r="J141" s="7">
        <v>2434707.64</v>
      </c>
      <c r="K141" s="7">
        <v>2476738.7399999998</v>
      </c>
      <c r="L141" s="7">
        <v>2512881.29</v>
      </c>
      <c r="M141" s="7">
        <v>2588598.2399999998</v>
      </c>
      <c r="N141" s="7">
        <v>2628120.6</v>
      </c>
      <c r="O141" s="7">
        <v>2601513.63</v>
      </c>
      <c r="P141" s="7">
        <v>2562084.3200000003</v>
      </c>
      <c r="Q141" s="7">
        <v>2851065.96</v>
      </c>
      <c r="R141" s="7"/>
      <c r="S141" s="7"/>
      <c r="T141" s="7"/>
      <c r="U141" s="7"/>
    </row>
    <row r="142" spans="1:21" x14ac:dyDescent="0.25">
      <c r="J142" s="7">
        <v>2809903.86</v>
      </c>
      <c r="K142" s="7">
        <v>2434707.64</v>
      </c>
      <c r="L142" s="7">
        <v>2476738.7399999998</v>
      </c>
      <c r="M142" s="7">
        <v>2512881.29</v>
      </c>
      <c r="N142" s="7">
        <v>2588598.2399999998</v>
      </c>
      <c r="O142" s="7">
        <v>2628120.6</v>
      </c>
      <c r="P142" s="7">
        <v>2601513.63</v>
      </c>
      <c r="Q142" s="7">
        <v>2562084.3200000003</v>
      </c>
      <c r="R142" s="7"/>
      <c r="S142" s="7"/>
      <c r="T142" s="7"/>
      <c r="U142" s="7"/>
    </row>
    <row r="143" spans="1:21" x14ac:dyDescent="0.25">
      <c r="K143" s="7">
        <v>2809903.86</v>
      </c>
      <c r="L143" s="7">
        <v>2434707.64</v>
      </c>
      <c r="M143" s="7">
        <v>2476738.7399999998</v>
      </c>
      <c r="N143" s="7">
        <v>2512881.29</v>
      </c>
      <c r="O143" s="7">
        <v>2588598.2399999998</v>
      </c>
      <c r="P143" s="7">
        <v>2628120.6</v>
      </c>
      <c r="Q143" s="7">
        <v>2601513.63</v>
      </c>
      <c r="R143" s="7"/>
      <c r="S143" s="7"/>
      <c r="T143" s="7"/>
      <c r="U143" s="7"/>
    </row>
    <row r="144" spans="1:21" x14ac:dyDescent="0.25">
      <c r="L144" s="7">
        <v>2809903.86</v>
      </c>
      <c r="M144" s="7">
        <v>2434707.64</v>
      </c>
      <c r="N144" s="7">
        <v>2476738.7399999998</v>
      </c>
      <c r="O144" s="7">
        <v>2512881.29</v>
      </c>
      <c r="P144" s="7">
        <v>2588598.2399999998</v>
      </c>
      <c r="Q144" s="7">
        <v>2628120.6</v>
      </c>
      <c r="R144" s="7"/>
      <c r="S144" s="7"/>
      <c r="T144" s="7"/>
      <c r="U144" s="7"/>
    </row>
    <row r="145" spans="13:21" x14ac:dyDescent="0.25">
      <c r="M145" s="7">
        <v>2809903.86</v>
      </c>
      <c r="N145" s="7">
        <v>2434707.64</v>
      </c>
      <c r="O145" s="7">
        <v>2476738.7399999998</v>
      </c>
      <c r="P145" s="7">
        <v>2512881.29</v>
      </c>
      <c r="Q145" s="7">
        <v>2588598.2399999998</v>
      </c>
      <c r="R145" s="7"/>
      <c r="S145" s="7"/>
      <c r="T145" s="7"/>
      <c r="U145" s="7"/>
    </row>
    <row r="146" spans="13:21" x14ac:dyDescent="0.25">
      <c r="N146" s="7">
        <v>2809903.86</v>
      </c>
      <c r="O146" s="7">
        <v>2434707.64</v>
      </c>
      <c r="P146" s="7">
        <v>2476738.7399999998</v>
      </c>
      <c r="Q146" s="7">
        <v>2512881.29</v>
      </c>
      <c r="R146" s="7"/>
      <c r="S146" s="7"/>
      <c r="T146" s="7"/>
      <c r="U146" s="7"/>
    </row>
    <row r="147" spans="13:21" x14ac:dyDescent="0.25">
      <c r="O147" s="7">
        <v>2809903.86</v>
      </c>
      <c r="P147" s="7">
        <v>2434707.64</v>
      </c>
      <c r="Q147" s="7">
        <v>2476738.7399999998</v>
      </c>
      <c r="R147" s="7"/>
      <c r="S147" s="7"/>
      <c r="T147" s="7"/>
      <c r="U147" s="7"/>
    </row>
    <row r="148" spans="13:21" x14ac:dyDescent="0.25">
      <c r="P148" s="7">
        <v>2809903.86</v>
      </c>
      <c r="Q148" s="7">
        <v>2434707.64</v>
      </c>
      <c r="R148" s="7"/>
      <c r="S148" s="7"/>
      <c r="T148" s="7"/>
      <c r="U148" s="7"/>
    </row>
    <row r="149" spans="13:21" x14ac:dyDescent="0.25">
      <c r="Q149" s="7">
        <v>2809903.86</v>
      </c>
      <c r="R149" s="7"/>
      <c r="S149" s="7"/>
      <c r="T149" s="7"/>
      <c r="U149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0"/>
  <sheetViews>
    <sheetView workbookViewId="0">
      <selection activeCell="AW29" sqref="AW29:BF38"/>
    </sheetView>
  </sheetViews>
  <sheetFormatPr defaultRowHeight="15" x14ac:dyDescent="0.25"/>
  <cols>
    <col min="1" max="4" width="9.140625" style="7"/>
    <col min="18" max="18" width="6.140625" customWidth="1"/>
    <col min="19" max="19" width="6" customWidth="1"/>
    <col min="20" max="21" width="6.140625" customWidth="1"/>
    <col min="22" max="22" width="6.42578125" customWidth="1"/>
    <col min="23" max="23" width="6.28515625" customWidth="1"/>
    <col min="24" max="24" width="6.5703125" bestFit="1" customWidth="1"/>
    <col min="25" max="25" width="6.140625" customWidth="1"/>
    <col min="26" max="26" width="6.42578125" customWidth="1"/>
    <col min="27" max="27" width="5.28515625" customWidth="1"/>
    <col min="28" max="28" width="6.140625" customWidth="1"/>
    <col min="29" max="30" width="5.85546875" customWidth="1"/>
    <col min="49" max="49" width="7" bestFit="1" customWidth="1"/>
    <col min="50" max="50" width="7" customWidth="1"/>
    <col min="51" max="51" width="7.28515625" customWidth="1"/>
    <col min="52" max="52" width="7.5703125" bestFit="1" customWidth="1"/>
    <col min="53" max="53" width="6.42578125" bestFit="1" customWidth="1"/>
    <col min="54" max="54" width="6.5703125" bestFit="1" customWidth="1"/>
    <col min="55" max="55" width="7.5703125" bestFit="1" customWidth="1"/>
    <col min="56" max="56" width="5.7109375" bestFit="1" customWidth="1"/>
    <col min="57" max="57" width="6.7109375" bestFit="1" customWidth="1"/>
    <col min="58" max="59" width="4.85546875" customWidth="1"/>
    <col min="60" max="60" width="4.5703125" customWidth="1"/>
    <col min="61" max="61" width="4.85546875" customWidth="1"/>
  </cols>
  <sheetData>
    <row r="1" spans="1:61" x14ac:dyDescent="0.25">
      <c r="A1" s="7" t="s">
        <v>139</v>
      </c>
      <c r="B1" s="7" t="s">
        <v>143</v>
      </c>
      <c r="D1" s="7" t="s">
        <v>1</v>
      </c>
      <c r="H1" s="7" t="s">
        <v>141</v>
      </c>
      <c r="L1" s="7" t="s">
        <v>142</v>
      </c>
      <c r="AH1" s="2"/>
      <c r="AI1" s="7" t="s">
        <v>143</v>
      </c>
      <c r="AJ1" s="7" t="s">
        <v>145</v>
      </c>
      <c r="AK1" s="7" t="s">
        <v>182</v>
      </c>
      <c r="AM1" t="s">
        <v>142</v>
      </c>
      <c r="AP1" t="s">
        <v>141</v>
      </c>
      <c r="AS1" t="s">
        <v>1</v>
      </c>
    </row>
    <row r="2" spans="1:61" x14ac:dyDescent="0.25">
      <c r="A2" s="2" t="s">
        <v>2</v>
      </c>
      <c r="B2" s="7">
        <v>1326801.4671712143</v>
      </c>
      <c r="C2" s="7" t="s">
        <v>143</v>
      </c>
      <c r="D2" s="7">
        <v>5264</v>
      </c>
      <c r="E2" s="7" t="s">
        <v>1</v>
      </c>
      <c r="H2" s="7">
        <v>712683</v>
      </c>
      <c r="I2" s="7" t="s">
        <v>141</v>
      </c>
      <c r="L2" s="7">
        <v>1765914.08</v>
      </c>
      <c r="M2" s="7" t="s">
        <v>142</v>
      </c>
      <c r="AH2" s="3" t="s">
        <v>14</v>
      </c>
      <c r="AI2" s="7">
        <v>1428454.6571068179</v>
      </c>
      <c r="AJ2" s="7">
        <v>1381491.1040297416</v>
      </c>
      <c r="AK2" s="7">
        <v>4859</v>
      </c>
      <c r="AM2">
        <v>1765914.08</v>
      </c>
      <c r="AN2" t="s">
        <v>142</v>
      </c>
      <c r="AP2">
        <v>712683</v>
      </c>
      <c r="AQ2" t="s">
        <v>141</v>
      </c>
      <c r="AS2">
        <v>5264</v>
      </c>
      <c r="AT2" t="s">
        <v>1</v>
      </c>
    </row>
    <row r="3" spans="1:61" x14ac:dyDescent="0.25">
      <c r="A3" s="2" t="s">
        <v>3</v>
      </c>
      <c r="B3" s="7">
        <v>1349908.0860386377</v>
      </c>
      <c r="C3" s="7">
        <v>1326801.4671712143</v>
      </c>
      <c r="D3" s="7">
        <v>5220</v>
      </c>
      <c r="E3" s="7">
        <v>5264</v>
      </c>
      <c r="H3" s="7">
        <v>735899</v>
      </c>
      <c r="I3" s="7">
        <v>712683</v>
      </c>
      <c r="L3" s="7">
        <v>1692846</v>
      </c>
      <c r="M3" s="7">
        <v>1765914.08</v>
      </c>
      <c r="AH3" s="2" t="s">
        <v>15</v>
      </c>
      <c r="AI3" s="7">
        <v>1384406.5591183694</v>
      </c>
      <c r="AJ3" s="7">
        <v>1428454.6571068179</v>
      </c>
      <c r="AK3" s="7">
        <v>4909</v>
      </c>
      <c r="AM3">
        <v>1692846</v>
      </c>
      <c r="AN3">
        <v>1765914.08</v>
      </c>
      <c r="AP3">
        <v>735899</v>
      </c>
      <c r="AQ3">
        <v>712683</v>
      </c>
      <c r="AS3">
        <v>5220</v>
      </c>
      <c r="AT3">
        <v>5264</v>
      </c>
    </row>
    <row r="4" spans="1:61" x14ac:dyDescent="0.25">
      <c r="A4" s="2" t="s">
        <v>4</v>
      </c>
      <c r="B4" s="7">
        <v>1441822.1469826726</v>
      </c>
      <c r="C4" s="7">
        <v>1349908.0860386377</v>
      </c>
      <c r="D4" s="7">
        <v>5203</v>
      </c>
      <c r="E4" s="7">
        <v>5220</v>
      </c>
      <c r="F4" s="7" t="s">
        <v>1</v>
      </c>
      <c r="H4" s="7">
        <v>807833</v>
      </c>
      <c r="I4" s="7">
        <v>735899</v>
      </c>
      <c r="J4" s="7" t="s">
        <v>141</v>
      </c>
      <c r="L4" s="7">
        <v>1896389.4400000002</v>
      </c>
      <c r="M4" s="7">
        <v>1692846</v>
      </c>
      <c r="N4" s="7" t="s">
        <v>142</v>
      </c>
      <c r="AH4" s="2" t="s">
        <v>16</v>
      </c>
      <c r="AI4" s="7">
        <v>1464653.2895173603</v>
      </c>
      <c r="AJ4" s="7">
        <v>1384406.5591183694</v>
      </c>
      <c r="AK4" s="7">
        <v>4937</v>
      </c>
      <c r="AM4">
        <v>1896389.4400000002</v>
      </c>
      <c r="AN4">
        <v>1692846</v>
      </c>
      <c r="AP4">
        <v>807833</v>
      </c>
      <c r="AQ4">
        <v>735899</v>
      </c>
      <c r="AS4">
        <v>5203</v>
      </c>
      <c r="AT4">
        <v>5220</v>
      </c>
    </row>
    <row r="5" spans="1:61" x14ac:dyDescent="0.25">
      <c r="A5" s="2" t="s">
        <v>5</v>
      </c>
      <c r="B5" s="7">
        <v>1346024.0987851026</v>
      </c>
      <c r="C5" s="7">
        <v>1441822.1469826726</v>
      </c>
      <c r="D5" s="7">
        <v>5220</v>
      </c>
      <c r="E5" s="7">
        <v>5203</v>
      </c>
      <c r="F5" s="7">
        <v>5264</v>
      </c>
      <c r="H5" s="7">
        <v>689599</v>
      </c>
      <c r="I5" s="7">
        <v>807833</v>
      </c>
      <c r="J5" s="7">
        <v>712683</v>
      </c>
      <c r="L5" s="7">
        <v>1896843.5999999999</v>
      </c>
      <c r="M5" s="7">
        <v>1896389.4400000002</v>
      </c>
      <c r="N5" s="7">
        <v>1765914.08</v>
      </c>
      <c r="AH5" s="2" t="s">
        <v>17</v>
      </c>
      <c r="AI5" s="7">
        <v>1479445.4623912899</v>
      </c>
      <c r="AJ5" s="7">
        <v>1464653.2895173603</v>
      </c>
      <c r="AK5" s="7">
        <v>4951</v>
      </c>
      <c r="AM5">
        <v>1896843.5999999999</v>
      </c>
      <c r="AN5">
        <v>1896389.4400000002</v>
      </c>
      <c r="AP5">
        <v>689599</v>
      </c>
      <c r="AQ5">
        <v>807833</v>
      </c>
      <c r="AS5">
        <v>5220</v>
      </c>
      <c r="AT5">
        <v>5203</v>
      </c>
    </row>
    <row r="6" spans="1:61" x14ac:dyDescent="0.25">
      <c r="A6" s="2" t="s">
        <v>6</v>
      </c>
      <c r="B6" s="7">
        <v>1559448.6822014207</v>
      </c>
      <c r="C6" s="7">
        <v>1346024.0987851026</v>
      </c>
      <c r="D6" s="7">
        <v>5195</v>
      </c>
      <c r="E6" s="7">
        <v>5220</v>
      </c>
      <c r="F6" s="7">
        <v>5220</v>
      </c>
      <c r="H6" s="7">
        <v>788010</v>
      </c>
      <c r="I6" s="7">
        <v>689599</v>
      </c>
      <c r="J6" s="7">
        <v>735899</v>
      </c>
      <c r="L6" s="7">
        <v>1879187.35</v>
      </c>
      <c r="M6" s="7">
        <v>1896843.5999999999</v>
      </c>
      <c r="N6" s="7">
        <v>1692846</v>
      </c>
      <c r="AH6" s="2" t="s">
        <v>18</v>
      </c>
      <c r="AI6" s="7">
        <v>1646682.1682267808</v>
      </c>
      <c r="AJ6" s="7">
        <v>1479445.4623912899</v>
      </c>
      <c r="AK6" s="7">
        <v>5019</v>
      </c>
      <c r="AM6">
        <v>1879187.35</v>
      </c>
      <c r="AN6">
        <v>1896843.5999999999</v>
      </c>
      <c r="AP6">
        <v>788010</v>
      </c>
      <c r="AQ6">
        <v>689599</v>
      </c>
      <c r="AS6">
        <v>5195</v>
      </c>
      <c r="AT6">
        <v>5220</v>
      </c>
    </row>
    <row r="7" spans="1:61" x14ac:dyDescent="0.25">
      <c r="A7" s="2" t="s">
        <v>7</v>
      </c>
      <c r="B7" s="7">
        <v>1512004.71353648</v>
      </c>
      <c r="C7" s="7">
        <v>1559448.6822014207</v>
      </c>
      <c r="D7" s="7">
        <v>5151</v>
      </c>
      <c r="E7" s="7">
        <v>5195</v>
      </c>
      <c r="F7" s="7">
        <v>5203</v>
      </c>
      <c r="H7" s="7">
        <v>775691</v>
      </c>
      <c r="I7" s="7">
        <v>788010</v>
      </c>
      <c r="J7" s="7">
        <v>807833</v>
      </c>
      <c r="L7" s="7">
        <v>1803880.2</v>
      </c>
      <c r="M7" s="7">
        <v>1879187.35</v>
      </c>
      <c r="N7" s="7">
        <v>1896389.4400000002</v>
      </c>
      <c r="AH7" s="4" t="s">
        <v>19</v>
      </c>
      <c r="AI7" s="7">
        <v>1570359.0586204606</v>
      </c>
      <c r="AJ7" s="7">
        <v>1646682.1682267808</v>
      </c>
      <c r="AK7" s="7">
        <v>5087</v>
      </c>
      <c r="AM7">
        <v>1803880.2</v>
      </c>
      <c r="AN7">
        <v>1879187.35</v>
      </c>
      <c r="AP7">
        <v>775691</v>
      </c>
      <c r="AQ7">
        <v>788010</v>
      </c>
      <c r="AS7">
        <v>5151</v>
      </c>
      <c r="AT7">
        <v>5195</v>
      </c>
    </row>
    <row r="8" spans="1:61" x14ac:dyDescent="0.25">
      <c r="A8" s="2" t="s">
        <v>8</v>
      </c>
      <c r="B8" s="7">
        <v>1425258.2486888401</v>
      </c>
      <c r="C8" s="7">
        <v>1512004.71353648</v>
      </c>
      <c r="D8" s="7">
        <v>5202</v>
      </c>
      <c r="E8" s="7">
        <v>5151</v>
      </c>
      <c r="F8" s="7">
        <v>5220</v>
      </c>
      <c r="H8" s="7">
        <v>706838</v>
      </c>
      <c r="I8" s="7">
        <v>775691</v>
      </c>
      <c r="J8" s="7">
        <v>689599</v>
      </c>
      <c r="L8" s="7">
        <v>2022745.68</v>
      </c>
      <c r="M8" s="7">
        <v>1803880.2</v>
      </c>
      <c r="N8" s="7">
        <v>1896843.5999999999</v>
      </c>
      <c r="AH8" s="4" t="s">
        <v>20</v>
      </c>
      <c r="AI8" s="7">
        <v>1630167.8284538272</v>
      </c>
      <c r="AJ8" s="7">
        <v>1570359.0586204606</v>
      </c>
      <c r="AK8" s="7">
        <v>5155</v>
      </c>
      <c r="AM8">
        <v>2022745.68</v>
      </c>
      <c r="AN8">
        <v>1803880.2</v>
      </c>
      <c r="AP8">
        <v>706838</v>
      </c>
      <c r="AQ8">
        <v>775691</v>
      </c>
      <c r="AS8">
        <v>5202</v>
      </c>
      <c r="AT8">
        <v>5151</v>
      </c>
    </row>
    <row r="9" spans="1:61" x14ac:dyDescent="0.25">
      <c r="A9" s="2" t="s">
        <v>9</v>
      </c>
      <c r="B9" s="7">
        <v>1499170.5171612559</v>
      </c>
      <c r="C9" s="7">
        <v>1425258.2486888401</v>
      </c>
      <c r="D9" s="7">
        <v>5160</v>
      </c>
      <c r="E9" s="7">
        <v>5202</v>
      </c>
      <c r="F9" s="7">
        <v>5195</v>
      </c>
      <c r="H9" s="7">
        <v>719204</v>
      </c>
      <c r="I9" s="7">
        <v>706838</v>
      </c>
      <c r="J9" s="7">
        <v>788010</v>
      </c>
      <c r="L9" s="7">
        <v>1926486.0000000002</v>
      </c>
      <c r="M9" s="7">
        <v>2022745.68</v>
      </c>
      <c r="N9" s="7">
        <v>1879187.35</v>
      </c>
      <c r="AH9" s="3" t="s">
        <v>21</v>
      </c>
      <c r="AI9" s="7">
        <v>1674376.8173670582</v>
      </c>
      <c r="AJ9" s="7">
        <v>1630167.8284538272</v>
      </c>
      <c r="AK9" s="7">
        <v>5182</v>
      </c>
      <c r="AM9">
        <v>1926486.0000000002</v>
      </c>
      <c r="AN9">
        <v>2022745.68</v>
      </c>
      <c r="AP9">
        <v>719204</v>
      </c>
      <c r="AQ9">
        <v>706838</v>
      </c>
      <c r="AS9">
        <v>5160</v>
      </c>
      <c r="AT9">
        <v>5202</v>
      </c>
    </row>
    <row r="10" spans="1:61" x14ac:dyDescent="0.25">
      <c r="A10" s="2" t="s">
        <v>10</v>
      </c>
      <c r="B10" s="7">
        <v>1385293.5338246033</v>
      </c>
      <c r="C10" s="7">
        <v>1499170.5171612559</v>
      </c>
      <c r="D10" s="7">
        <v>4974</v>
      </c>
      <c r="E10" s="7">
        <v>5160</v>
      </c>
      <c r="F10" s="7">
        <v>5151</v>
      </c>
      <c r="H10" s="7">
        <v>665589</v>
      </c>
      <c r="I10" s="7">
        <v>719204</v>
      </c>
      <c r="J10" s="7">
        <v>775691</v>
      </c>
      <c r="L10" s="7">
        <v>1729161.3599999999</v>
      </c>
      <c r="M10" s="7">
        <v>1926486.0000000002</v>
      </c>
      <c r="N10" s="7">
        <v>1803880.2</v>
      </c>
      <c r="AH10" s="3" t="s">
        <v>22</v>
      </c>
      <c r="AI10" s="7">
        <v>1506849.2332204739</v>
      </c>
      <c r="AJ10" s="7">
        <v>1674376.8173670582</v>
      </c>
      <c r="AK10" s="7">
        <v>5186</v>
      </c>
      <c r="AM10">
        <v>1729161.3599999999</v>
      </c>
      <c r="AN10">
        <v>1926486.0000000002</v>
      </c>
      <c r="AP10">
        <v>665589</v>
      </c>
      <c r="AQ10">
        <v>719204</v>
      </c>
      <c r="AS10">
        <v>4974</v>
      </c>
      <c r="AT10">
        <v>5160</v>
      </c>
    </row>
    <row r="11" spans="1:61" x14ac:dyDescent="0.25">
      <c r="A11" s="2" t="s">
        <v>11</v>
      </c>
      <c r="B11" s="7">
        <v>1469969.6607581491</v>
      </c>
      <c r="C11" s="7">
        <v>1385293.5338246033</v>
      </c>
      <c r="D11" s="7">
        <v>4884</v>
      </c>
      <c r="E11" s="7">
        <v>4974</v>
      </c>
      <c r="F11" s="7">
        <v>5202</v>
      </c>
      <c r="H11" s="7">
        <v>716123</v>
      </c>
      <c r="I11" s="7">
        <v>665589</v>
      </c>
      <c r="J11" s="7">
        <v>706838</v>
      </c>
      <c r="L11" s="7">
        <v>1924735.5599999998</v>
      </c>
      <c r="M11" s="7">
        <v>1729161.3599999999</v>
      </c>
      <c r="N11" s="7">
        <v>2022745.68</v>
      </c>
      <c r="AH11" s="5" t="s">
        <v>23</v>
      </c>
      <c r="AI11" s="7">
        <v>1741849.9634866891</v>
      </c>
      <c r="AJ11" s="7">
        <v>1506849.2332204739</v>
      </c>
      <c r="AK11" s="7">
        <v>5093</v>
      </c>
      <c r="AM11">
        <v>1924735.5599999998</v>
      </c>
      <c r="AN11">
        <v>1729161.3599999999</v>
      </c>
      <c r="AP11">
        <v>716123</v>
      </c>
      <c r="AQ11">
        <v>665589</v>
      </c>
      <c r="AS11">
        <v>4884</v>
      </c>
      <c r="AT11">
        <v>4974</v>
      </c>
    </row>
    <row r="12" spans="1:61" x14ac:dyDescent="0.25">
      <c r="A12" s="2" t="s">
        <v>12</v>
      </c>
      <c r="B12" s="7">
        <v>1398334.8602536016</v>
      </c>
      <c r="C12" s="7">
        <v>1469969.6607581491</v>
      </c>
      <c r="D12" s="7">
        <v>4797</v>
      </c>
      <c r="E12" s="7">
        <v>4884</v>
      </c>
      <c r="F12" s="7">
        <v>5160</v>
      </c>
      <c r="H12" s="7">
        <v>688524</v>
      </c>
      <c r="I12" s="7">
        <v>716123</v>
      </c>
      <c r="J12" s="7">
        <v>719204</v>
      </c>
      <c r="L12" s="7">
        <v>1980825.21</v>
      </c>
      <c r="M12" s="7">
        <v>1924735.5599999998</v>
      </c>
      <c r="N12" s="7">
        <v>1926486.0000000002</v>
      </c>
      <c r="AH12" s="5" t="s">
        <v>24</v>
      </c>
      <c r="AI12" s="7">
        <v>1563478.092013543</v>
      </c>
      <c r="AJ12" s="7">
        <v>1741849.9634866891</v>
      </c>
      <c r="AK12" s="7">
        <v>4991</v>
      </c>
      <c r="AM12">
        <v>1980825.21</v>
      </c>
      <c r="AN12">
        <v>1924735.5599999998</v>
      </c>
      <c r="AP12">
        <v>688524</v>
      </c>
      <c r="AQ12">
        <v>716123</v>
      </c>
      <c r="AS12">
        <v>4797</v>
      </c>
      <c r="AT12">
        <v>4884</v>
      </c>
    </row>
    <row r="13" spans="1:61" ht="15.75" thickBot="1" x14ac:dyDescent="0.3">
      <c r="A13" s="2" t="s">
        <v>13</v>
      </c>
      <c r="B13" s="7">
        <v>1381491.1040297416</v>
      </c>
      <c r="C13" s="7">
        <v>1398334.8602536016</v>
      </c>
      <c r="D13" s="7">
        <v>4859</v>
      </c>
      <c r="E13" s="7">
        <v>4797</v>
      </c>
      <c r="F13" s="7">
        <v>4974</v>
      </c>
      <c r="G13" s="7" t="s">
        <v>1</v>
      </c>
      <c r="H13" s="7">
        <v>617748</v>
      </c>
      <c r="I13" s="7">
        <v>688524</v>
      </c>
      <c r="J13" s="7">
        <v>665589</v>
      </c>
      <c r="K13" s="7" t="s">
        <v>141</v>
      </c>
      <c r="L13" s="7">
        <v>1882182.24</v>
      </c>
      <c r="M13" s="7">
        <v>1980825.21</v>
      </c>
      <c r="N13" s="7">
        <v>1729161.3599999999</v>
      </c>
      <c r="O13" s="7" t="s">
        <v>142</v>
      </c>
      <c r="AH13" s="5" t="s">
        <v>25</v>
      </c>
      <c r="AI13" s="7">
        <v>1485448.2506804753</v>
      </c>
      <c r="AJ13" s="7">
        <v>1563478.092013543</v>
      </c>
      <c r="AK13" s="7">
        <v>4980</v>
      </c>
      <c r="AM13">
        <v>1882182.24</v>
      </c>
      <c r="AN13">
        <v>1980825.21</v>
      </c>
      <c r="AO13" t="s">
        <v>142</v>
      </c>
      <c r="AP13">
        <v>617748</v>
      </c>
      <c r="AQ13">
        <v>688524</v>
      </c>
      <c r="AR13" t="s">
        <v>141</v>
      </c>
      <c r="AS13">
        <v>4859</v>
      </c>
      <c r="AT13">
        <v>4797</v>
      </c>
      <c r="AU13" t="s">
        <v>1</v>
      </c>
    </row>
    <row r="14" spans="1:61" x14ac:dyDescent="0.25">
      <c r="A14" s="2"/>
      <c r="B14" s="7" t="s">
        <v>143</v>
      </c>
      <c r="C14" s="7" t="s">
        <v>145</v>
      </c>
      <c r="D14" s="7" t="s">
        <v>1</v>
      </c>
      <c r="E14" s="7" t="s">
        <v>182</v>
      </c>
      <c r="F14" s="7" t="s">
        <v>183</v>
      </c>
      <c r="G14" s="7" t="s">
        <v>184</v>
      </c>
      <c r="H14" s="7" t="s">
        <v>144</v>
      </c>
      <c r="I14" s="7" t="s">
        <v>185</v>
      </c>
      <c r="J14" s="7" t="s">
        <v>186</v>
      </c>
      <c r="K14" t="s">
        <v>187</v>
      </c>
      <c r="L14" t="s">
        <v>142</v>
      </c>
      <c r="M14" t="s">
        <v>146</v>
      </c>
      <c r="N14" t="s">
        <v>147</v>
      </c>
      <c r="O14" t="s">
        <v>188</v>
      </c>
      <c r="R14" s="12"/>
      <c r="S14" s="12" t="s">
        <v>1</v>
      </c>
      <c r="T14" s="12" t="s">
        <v>182</v>
      </c>
      <c r="U14" s="12" t="s">
        <v>183</v>
      </c>
      <c r="V14" s="12" t="s">
        <v>184</v>
      </c>
      <c r="W14" s="12" t="s">
        <v>141</v>
      </c>
      <c r="X14" s="12" t="s">
        <v>185</v>
      </c>
      <c r="Y14" s="12" t="s">
        <v>186</v>
      </c>
      <c r="Z14" s="12" t="s">
        <v>187</v>
      </c>
      <c r="AA14" s="12" t="s">
        <v>142</v>
      </c>
      <c r="AB14" s="12" t="s">
        <v>146</v>
      </c>
      <c r="AC14" s="12" t="s">
        <v>147</v>
      </c>
      <c r="AD14" s="12" t="s">
        <v>188</v>
      </c>
      <c r="AE14" s="12" t="s">
        <v>147</v>
      </c>
      <c r="AF14" s="12" t="s">
        <v>188</v>
      </c>
      <c r="AH14" s="2" t="s">
        <v>26</v>
      </c>
      <c r="AI14" s="7">
        <v>1633925.0813251012</v>
      </c>
      <c r="AJ14" s="7">
        <v>1485448.2506804753</v>
      </c>
      <c r="AK14" s="7">
        <v>4967</v>
      </c>
      <c r="AM14" t="s">
        <v>142</v>
      </c>
      <c r="AN14" t="s">
        <v>146</v>
      </c>
      <c r="AO14" t="s">
        <v>188</v>
      </c>
      <c r="AP14" t="s">
        <v>144</v>
      </c>
      <c r="AQ14" t="s">
        <v>185</v>
      </c>
      <c r="AR14" t="s">
        <v>187</v>
      </c>
      <c r="AS14" t="s">
        <v>1</v>
      </c>
      <c r="AT14" t="s">
        <v>182</v>
      </c>
      <c r="AU14" t="s">
        <v>184</v>
      </c>
      <c r="AW14" s="37"/>
      <c r="AX14" s="45" t="s">
        <v>142</v>
      </c>
      <c r="AY14" s="45" t="s">
        <v>146</v>
      </c>
      <c r="AZ14" s="45" t="s">
        <v>147</v>
      </c>
      <c r="BA14" s="45" t="s">
        <v>188</v>
      </c>
      <c r="BB14" s="45" t="s">
        <v>141</v>
      </c>
      <c r="BC14" s="45" t="s">
        <v>185</v>
      </c>
      <c r="BD14" s="45" t="s">
        <v>186</v>
      </c>
      <c r="BE14" s="45" t="s">
        <v>187</v>
      </c>
      <c r="BF14" s="45" t="s">
        <v>1</v>
      </c>
      <c r="BG14" s="45" t="s">
        <v>182</v>
      </c>
      <c r="BH14" s="45" t="s">
        <v>183</v>
      </c>
      <c r="BI14" s="45" t="s">
        <v>184</v>
      </c>
    </row>
    <row r="15" spans="1:61" x14ac:dyDescent="0.25">
      <c r="A15" s="3" t="s">
        <v>14</v>
      </c>
      <c r="B15" s="7">
        <v>1428454.6571068179</v>
      </c>
      <c r="C15" s="7">
        <v>1381491.1040297416</v>
      </c>
      <c r="D15" s="7">
        <v>4909</v>
      </c>
      <c r="E15" s="7">
        <v>4859</v>
      </c>
      <c r="F15" s="7">
        <v>4884</v>
      </c>
      <c r="G15" s="7">
        <v>5264</v>
      </c>
      <c r="H15" s="7">
        <v>721294</v>
      </c>
      <c r="I15" s="7">
        <v>617748</v>
      </c>
      <c r="J15" s="7">
        <v>716123</v>
      </c>
      <c r="K15" s="7">
        <v>712683</v>
      </c>
      <c r="L15" s="7">
        <v>1877594.32</v>
      </c>
      <c r="M15" s="7">
        <v>1882182.24</v>
      </c>
      <c r="N15" s="7">
        <v>1924735.5599999998</v>
      </c>
      <c r="O15" s="7">
        <v>1765914.08</v>
      </c>
      <c r="R15" s="10" t="s">
        <v>1</v>
      </c>
      <c r="S15" s="16">
        <v>1</v>
      </c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29"/>
      <c r="AF15" s="29"/>
      <c r="AH15" s="2" t="s">
        <v>27</v>
      </c>
      <c r="AI15" s="7">
        <v>1577768.9039367987</v>
      </c>
      <c r="AJ15" s="7">
        <v>1633925.0813251012</v>
      </c>
      <c r="AK15" s="7">
        <v>4981</v>
      </c>
      <c r="AM15">
        <v>1877594.32</v>
      </c>
      <c r="AN15">
        <v>1882182.24</v>
      </c>
      <c r="AO15">
        <v>1765914.08</v>
      </c>
      <c r="AP15">
        <v>721294</v>
      </c>
      <c r="AQ15">
        <v>617748</v>
      </c>
      <c r="AR15">
        <v>712683</v>
      </c>
      <c r="AS15">
        <v>4909</v>
      </c>
      <c r="AT15">
        <v>4859</v>
      </c>
      <c r="AU15">
        <v>5264</v>
      </c>
      <c r="AW15" s="38" t="s">
        <v>142</v>
      </c>
      <c r="AX15" s="39">
        <v>1</v>
      </c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38"/>
    </row>
    <row r="16" spans="1:61" x14ac:dyDescent="0.25">
      <c r="A16" s="2" t="s">
        <v>15</v>
      </c>
      <c r="B16" s="7">
        <v>1384406.5591183694</v>
      </c>
      <c r="C16" s="7">
        <v>1428454.6571068179</v>
      </c>
      <c r="D16" s="7">
        <v>4937</v>
      </c>
      <c r="E16" s="7">
        <v>4909</v>
      </c>
      <c r="F16" s="7">
        <v>4797</v>
      </c>
      <c r="G16" s="7">
        <v>5220</v>
      </c>
      <c r="H16" s="7">
        <v>655840</v>
      </c>
      <c r="I16" s="7">
        <v>721294</v>
      </c>
      <c r="J16" s="7">
        <v>688524</v>
      </c>
      <c r="K16" s="7">
        <v>735899</v>
      </c>
      <c r="L16" s="7">
        <v>1728493.07</v>
      </c>
      <c r="M16" s="7">
        <v>1877594.32</v>
      </c>
      <c r="N16" s="7">
        <v>1980825.21</v>
      </c>
      <c r="O16" s="7">
        <v>1692846</v>
      </c>
      <c r="R16" s="10" t="s">
        <v>182</v>
      </c>
      <c r="S16" s="13">
        <v>0.99451113053110629</v>
      </c>
      <c r="T16" s="16">
        <v>1</v>
      </c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29"/>
      <c r="AF16" s="29"/>
      <c r="AH16" s="2" t="s">
        <v>28</v>
      </c>
      <c r="AI16" s="7">
        <v>1741347.5071366925</v>
      </c>
      <c r="AJ16" s="7">
        <v>1577768.9039367987</v>
      </c>
      <c r="AK16" s="7">
        <v>4995</v>
      </c>
      <c r="AM16">
        <v>1728493.07</v>
      </c>
      <c r="AN16">
        <v>1877594.32</v>
      </c>
      <c r="AO16">
        <v>1692846</v>
      </c>
      <c r="AP16">
        <v>655840</v>
      </c>
      <c r="AQ16">
        <v>721294</v>
      </c>
      <c r="AR16">
        <v>735899</v>
      </c>
      <c r="AS16">
        <v>4937</v>
      </c>
      <c r="AT16">
        <v>4909</v>
      </c>
      <c r="AU16">
        <v>5220</v>
      </c>
      <c r="AW16" s="38" t="s">
        <v>146</v>
      </c>
      <c r="AX16" s="40">
        <v>0.63335051011595545</v>
      </c>
      <c r="AY16" s="39">
        <v>1</v>
      </c>
      <c r="AZ16" s="40"/>
      <c r="BA16" s="40"/>
      <c r="BB16" s="40"/>
      <c r="BC16" s="40"/>
      <c r="BD16" s="40"/>
      <c r="BE16" s="40"/>
      <c r="BF16" s="40"/>
      <c r="BG16" s="40"/>
      <c r="BH16" s="40"/>
      <c r="BI16" s="38"/>
    </row>
    <row r="17" spans="1:61" x14ac:dyDescent="0.25">
      <c r="A17" s="2" t="s">
        <v>16</v>
      </c>
      <c r="B17" s="7">
        <v>1464653.2895173603</v>
      </c>
      <c r="C17" s="7">
        <v>1384406.5591183694</v>
      </c>
      <c r="D17" s="7">
        <v>4951</v>
      </c>
      <c r="E17" s="7">
        <v>4937</v>
      </c>
      <c r="F17" s="7">
        <v>4859</v>
      </c>
      <c r="G17" s="7">
        <v>5203</v>
      </c>
      <c r="H17" s="7">
        <v>743574</v>
      </c>
      <c r="I17" s="7">
        <v>655840</v>
      </c>
      <c r="J17" s="7">
        <v>617748</v>
      </c>
      <c r="K17" s="7">
        <v>807833</v>
      </c>
      <c r="L17" s="7">
        <v>2117691.23</v>
      </c>
      <c r="M17" s="7">
        <v>1728493.07</v>
      </c>
      <c r="N17" s="7">
        <v>1882182.24</v>
      </c>
      <c r="O17" s="7">
        <v>1896389.4400000002</v>
      </c>
      <c r="R17" s="10" t="s">
        <v>183</v>
      </c>
      <c r="S17" s="13">
        <v>0.97563105605340472</v>
      </c>
      <c r="T17" s="13">
        <v>0.98555890528186219</v>
      </c>
      <c r="U17" s="16">
        <v>1</v>
      </c>
      <c r="V17" s="13"/>
      <c r="W17" s="13"/>
      <c r="X17" s="13"/>
      <c r="Y17" s="13"/>
      <c r="Z17" s="13"/>
      <c r="AA17" s="13"/>
      <c r="AB17" s="13"/>
      <c r="AC17" s="13"/>
      <c r="AD17" s="13"/>
      <c r="AE17" s="29"/>
      <c r="AF17" s="29"/>
      <c r="AH17" s="2" t="s">
        <v>29</v>
      </c>
      <c r="AI17" s="7">
        <v>1711034.8868087365</v>
      </c>
      <c r="AJ17" s="7">
        <v>1741347.5071366925</v>
      </c>
      <c r="AK17" s="7">
        <v>5081</v>
      </c>
      <c r="AM17">
        <v>2117691.23</v>
      </c>
      <c r="AN17">
        <v>1728493.07</v>
      </c>
      <c r="AO17">
        <v>1896389.4400000002</v>
      </c>
      <c r="AP17">
        <v>743574</v>
      </c>
      <c r="AQ17">
        <v>655840</v>
      </c>
      <c r="AR17">
        <v>807833</v>
      </c>
      <c r="AS17">
        <v>4951</v>
      </c>
      <c r="AT17">
        <v>4937</v>
      </c>
      <c r="AU17">
        <v>5203</v>
      </c>
      <c r="AW17" s="38" t="s">
        <v>147</v>
      </c>
      <c r="AX17" s="40">
        <v>0.54722136047963432</v>
      </c>
      <c r="AY17" s="40">
        <v>0.5691505634291526</v>
      </c>
      <c r="AZ17" s="39">
        <v>1</v>
      </c>
      <c r="BA17" s="40"/>
      <c r="BB17" s="40"/>
      <c r="BC17" s="40"/>
      <c r="BD17" s="40"/>
      <c r="BE17" s="40"/>
      <c r="BF17" s="40"/>
      <c r="BG17" s="40"/>
      <c r="BH17" s="40"/>
      <c r="BI17" s="38"/>
    </row>
    <row r="18" spans="1:61" x14ac:dyDescent="0.25">
      <c r="A18" s="2" t="s">
        <v>17</v>
      </c>
      <c r="B18" s="7">
        <v>1479445.4623912899</v>
      </c>
      <c r="C18" s="7">
        <v>1464653.2895173603</v>
      </c>
      <c r="D18" s="7">
        <v>5019</v>
      </c>
      <c r="E18" s="7">
        <v>4951</v>
      </c>
      <c r="F18" s="7">
        <v>4909</v>
      </c>
      <c r="G18" s="7">
        <v>5220</v>
      </c>
      <c r="H18" s="7">
        <v>687624</v>
      </c>
      <c r="I18" s="7">
        <v>743574</v>
      </c>
      <c r="J18" s="7">
        <v>721294</v>
      </c>
      <c r="K18" s="7">
        <v>689599</v>
      </c>
      <c r="L18" s="7">
        <v>2017085.91</v>
      </c>
      <c r="M18" s="7">
        <v>2117691.23</v>
      </c>
      <c r="N18" s="7">
        <v>1877594.32</v>
      </c>
      <c r="O18" s="7">
        <v>1896843.5999999999</v>
      </c>
      <c r="R18" s="10" t="s">
        <v>184</v>
      </c>
      <c r="S18" s="13">
        <v>0.93405264374229757</v>
      </c>
      <c r="T18" s="13">
        <v>0.9390830648316798</v>
      </c>
      <c r="U18" s="13">
        <v>0.9427465339304103</v>
      </c>
      <c r="V18" s="16">
        <v>1</v>
      </c>
      <c r="W18" s="13"/>
      <c r="X18" s="13"/>
      <c r="Y18" s="13"/>
      <c r="Z18" s="13"/>
      <c r="AA18" s="13"/>
      <c r="AB18" s="13"/>
      <c r="AC18" s="13"/>
      <c r="AD18" s="13"/>
      <c r="AE18" s="29"/>
      <c r="AF18" s="29"/>
      <c r="AH18" s="2" t="s">
        <v>30</v>
      </c>
      <c r="AI18" s="7">
        <v>1863731.7931354975</v>
      </c>
      <c r="AJ18" s="7">
        <v>1711034.8868087365</v>
      </c>
      <c r="AK18" s="7">
        <v>5186</v>
      </c>
      <c r="AM18">
        <v>2017085.91</v>
      </c>
      <c r="AN18">
        <v>2117691.23</v>
      </c>
      <c r="AO18">
        <v>1896843.5999999999</v>
      </c>
      <c r="AP18">
        <v>687624</v>
      </c>
      <c r="AQ18">
        <v>743574</v>
      </c>
      <c r="AR18">
        <v>689599</v>
      </c>
      <c r="AS18">
        <v>5019</v>
      </c>
      <c r="AT18">
        <v>4951</v>
      </c>
      <c r="AU18">
        <v>5220</v>
      </c>
      <c r="AW18" s="38" t="s">
        <v>188</v>
      </c>
      <c r="AX18" s="41">
        <v>0.79029202640806184</v>
      </c>
      <c r="AY18" s="40">
        <v>0.62125512425951523</v>
      </c>
      <c r="AZ18" s="40">
        <v>0.61180670014544691</v>
      </c>
      <c r="BA18" s="39">
        <v>1</v>
      </c>
      <c r="BB18" s="40"/>
      <c r="BC18" s="40"/>
      <c r="BD18" s="40"/>
      <c r="BE18" s="40"/>
      <c r="BF18" s="40"/>
      <c r="BG18" s="40"/>
      <c r="BH18" s="40"/>
      <c r="BI18" s="38"/>
    </row>
    <row r="19" spans="1:61" x14ac:dyDescent="0.25">
      <c r="A19" s="2" t="s">
        <v>18</v>
      </c>
      <c r="B19" s="7">
        <v>1646682.1682267808</v>
      </c>
      <c r="C19" s="7">
        <v>1479445.4623912899</v>
      </c>
      <c r="D19" s="7">
        <v>5087</v>
      </c>
      <c r="E19" s="7">
        <v>5019</v>
      </c>
      <c r="F19" s="7">
        <v>4937</v>
      </c>
      <c r="G19" s="7">
        <v>5195</v>
      </c>
      <c r="H19" s="7">
        <v>768924</v>
      </c>
      <c r="I19" s="7">
        <v>687624</v>
      </c>
      <c r="J19" s="7">
        <v>655840</v>
      </c>
      <c r="K19" s="7">
        <v>788010</v>
      </c>
      <c r="L19" s="7">
        <v>2116395.48</v>
      </c>
      <c r="M19" s="7">
        <v>2017085.91</v>
      </c>
      <c r="N19" s="7">
        <v>1728493.07</v>
      </c>
      <c r="O19" s="7">
        <v>1879187.35</v>
      </c>
      <c r="R19" s="10" t="s">
        <v>144</v>
      </c>
      <c r="S19" s="13">
        <v>0.96260948993258055</v>
      </c>
      <c r="T19" s="13">
        <v>0.95396021045345047</v>
      </c>
      <c r="U19" s="13">
        <v>0.93608890501879061</v>
      </c>
      <c r="V19" s="13">
        <v>0.92118460530617097</v>
      </c>
      <c r="W19" s="16">
        <v>1</v>
      </c>
      <c r="X19" s="13"/>
      <c r="Y19" s="13"/>
      <c r="Z19" s="13"/>
      <c r="AA19" s="13"/>
      <c r="AB19" s="13"/>
      <c r="AC19" s="13"/>
      <c r="AD19" s="13"/>
      <c r="AE19" s="29"/>
      <c r="AF19" s="29"/>
      <c r="AH19" s="4" t="s">
        <v>31</v>
      </c>
      <c r="AI19" s="7">
        <v>1761461.5282480249</v>
      </c>
      <c r="AJ19" s="7">
        <v>1863731.7931354975</v>
      </c>
      <c r="AK19" s="7">
        <v>5300</v>
      </c>
      <c r="AM19">
        <v>2116395.48</v>
      </c>
      <c r="AN19">
        <v>2017085.91</v>
      </c>
      <c r="AO19">
        <v>1879187.35</v>
      </c>
      <c r="AP19">
        <v>768924</v>
      </c>
      <c r="AQ19">
        <v>687624</v>
      </c>
      <c r="AR19">
        <v>788010</v>
      </c>
      <c r="AS19">
        <v>5087</v>
      </c>
      <c r="AT19">
        <v>5019</v>
      </c>
      <c r="AU19">
        <v>5195</v>
      </c>
      <c r="AW19" s="38" t="s">
        <v>141</v>
      </c>
      <c r="AX19" s="40">
        <v>-0.39868308519323631</v>
      </c>
      <c r="AY19" s="40">
        <v>-0.50057425101078246</v>
      </c>
      <c r="AZ19" s="40">
        <v>-0.52684449547046697</v>
      </c>
      <c r="BA19" s="40">
        <v>-0.60948310871682432</v>
      </c>
      <c r="BB19" s="39">
        <v>1</v>
      </c>
      <c r="BC19" s="40"/>
      <c r="BD19" s="40"/>
      <c r="BE19" s="40"/>
      <c r="BF19" s="40"/>
      <c r="BG19" s="40"/>
      <c r="BH19" s="40"/>
      <c r="BI19" s="38"/>
    </row>
    <row r="20" spans="1:61" x14ac:dyDescent="0.25">
      <c r="A20" s="4" t="s">
        <v>19</v>
      </c>
      <c r="B20" s="7">
        <v>1570359.0586204606</v>
      </c>
      <c r="C20" s="7">
        <v>1646682.1682267808</v>
      </c>
      <c r="D20" s="7">
        <v>5155</v>
      </c>
      <c r="E20" s="7">
        <v>5087</v>
      </c>
      <c r="F20" s="7">
        <v>4951</v>
      </c>
      <c r="G20" s="7">
        <v>5151</v>
      </c>
      <c r="H20" s="7">
        <v>749789</v>
      </c>
      <c r="I20" s="7">
        <v>768924</v>
      </c>
      <c r="J20" s="7">
        <v>743574</v>
      </c>
      <c r="K20" s="7">
        <v>775691</v>
      </c>
      <c r="L20" s="7">
        <v>2000707.05</v>
      </c>
      <c r="M20" s="7">
        <v>2116395.48</v>
      </c>
      <c r="N20" s="7">
        <v>2117691.23</v>
      </c>
      <c r="O20" s="7">
        <v>1803880.2</v>
      </c>
      <c r="R20" s="10" t="s">
        <v>185</v>
      </c>
      <c r="S20" s="13">
        <v>0.95951107239198685</v>
      </c>
      <c r="T20" s="13">
        <v>0.9591422694553251</v>
      </c>
      <c r="U20" s="13">
        <v>0.94087353094984327</v>
      </c>
      <c r="V20" s="13">
        <v>0.92455394949766556</v>
      </c>
      <c r="W20" s="13">
        <v>0.9112388812326977</v>
      </c>
      <c r="X20" s="16">
        <v>1</v>
      </c>
      <c r="Y20" s="13"/>
      <c r="Z20" s="13"/>
      <c r="AA20" s="13"/>
      <c r="AB20" s="13"/>
      <c r="AC20" s="13"/>
      <c r="AD20" s="13"/>
      <c r="AE20" s="29"/>
      <c r="AF20" s="29"/>
      <c r="AH20" s="4" t="s">
        <v>32</v>
      </c>
      <c r="AI20" s="7">
        <v>1869787.4593374494</v>
      </c>
      <c r="AJ20" s="7">
        <v>1761461.5282480249</v>
      </c>
      <c r="AK20" s="7">
        <v>5350</v>
      </c>
      <c r="AM20">
        <v>2000707.05</v>
      </c>
      <c r="AN20">
        <v>2116395.48</v>
      </c>
      <c r="AO20">
        <v>1803880.2</v>
      </c>
      <c r="AP20">
        <v>749789</v>
      </c>
      <c r="AQ20">
        <v>768924</v>
      </c>
      <c r="AR20">
        <v>775691</v>
      </c>
      <c r="AS20">
        <v>5155</v>
      </c>
      <c r="AT20">
        <v>5087</v>
      </c>
      <c r="AU20">
        <v>5151</v>
      </c>
      <c r="AW20" s="38" t="s">
        <v>185</v>
      </c>
      <c r="AX20" s="40">
        <v>-0.41389888073841824</v>
      </c>
      <c r="AY20" s="40">
        <v>-0.37713219300122058</v>
      </c>
      <c r="AZ20" s="40">
        <v>-0.48891283172840466</v>
      </c>
      <c r="BA20" s="40">
        <v>-0.59054865785367261</v>
      </c>
      <c r="BB20" s="40">
        <v>0.9112388812326977</v>
      </c>
      <c r="BC20" s="39">
        <v>1</v>
      </c>
      <c r="BD20" s="40"/>
      <c r="BE20" s="40"/>
      <c r="BF20" s="40"/>
      <c r="BG20" s="40"/>
      <c r="BH20" s="40"/>
      <c r="BI20" s="38"/>
    </row>
    <row r="21" spans="1:61" x14ac:dyDescent="0.25">
      <c r="A21" s="4" t="s">
        <v>20</v>
      </c>
      <c r="B21" s="7">
        <v>1630167.8284538272</v>
      </c>
      <c r="C21" s="7">
        <v>1570359.0586204606</v>
      </c>
      <c r="D21" s="7">
        <v>5182</v>
      </c>
      <c r="E21" s="7">
        <v>5155</v>
      </c>
      <c r="F21" s="7">
        <v>5019</v>
      </c>
      <c r="G21" s="7">
        <v>5202</v>
      </c>
      <c r="H21" s="7">
        <v>718450</v>
      </c>
      <c r="I21" s="7">
        <v>749789</v>
      </c>
      <c r="J21" s="7">
        <v>687624</v>
      </c>
      <c r="K21" s="7">
        <v>706838</v>
      </c>
      <c r="L21" s="7">
        <v>2140217.8199999998</v>
      </c>
      <c r="M21" s="7">
        <v>2000707.05</v>
      </c>
      <c r="N21" s="7">
        <v>2017085.91</v>
      </c>
      <c r="O21" s="7">
        <v>2022745.68</v>
      </c>
      <c r="R21" s="10" t="s">
        <v>186</v>
      </c>
      <c r="S21" s="13">
        <v>0.93908904076016786</v>
      </c>
      <c r="T21" s="13">
        <v>0.95071158628221653</v>
      </c>
      <c r="U21" s="13">
        <v>0.95843837019613809</v>
      </c>
      <c r="V21" s="13">
        <v>0.92689998945163066</v>
      </c>
      <c r="W21" s="13">
        <v>0.91099179211094838</v>
      </c>
      <c r="X21" s="13">
        <v>0.91614957442885192</v>
      </c>
      <c r="Y21" s="16">
        <v>1</v>
      </c>
      <c r="Z21" s="13"/>
      <c r="AA21" s="13"/>
      <c r="AB21" s="13"/>
      <c r="AC21" s="13"/>
      <c r="AD21" s="13"/>
      <c r="AE21" s="29"/>
      <c r="AF21" s="29"/>
      <c r="AH21" s="3" t="s">
        <v>33</v>
      </c>
      <c r="AI21" s="7">
        <v>1779609.871871473</v>
      </c>
      <c r="AJ21" s="7">
        <v>1869787.4593374494</v>
      </c>
      <c r="AK21" s="7">
        <v>5429</v>
      </c>
      <c r="AM21">
        <v>2140217.8199999998</v>
      </c>
      <c r="AN21">
        <v>2000707.05</v>
      </c>
      <c r="AO21">
        <v>2022745.68</v>
      </c>
      <c r="AP21">
        <v>718450</v>
      </c>
      <c r="AQ21">
        <v>749789</v>
      </c>
      <c r="AR21">
        <v>706838</v>
      </c>
      <c r="AS21">
        <v>5182</v>
      </c>
      <c r="AT21">
        <v>5155</v>
      </c>
      <c r="AU21">
        <v>5202</v>
      </c>
      <c r="AW21" s="38" t="s">
        <v>186</v>
      </c>
      <c r="AX21" s="41">
        <v>-0.44462343648895963</v>
      </c>
      <c r="AY21" s="40">
        <v>-0.36905907299761814</v>
      </c>
      <c r="AZ21" s="40">
        <v>-0.39698758624470071</v>
      </c>
      <c r="BA21" s="40">
        <v>-0.60632634825802445</v>
      </c>
      <c r="BB21" s="40">
        <v>0.91099179211094838</v>
      </c>
      <c r="BC21" s="40">
        <v>0.91614957442885192</v>
      </c>
      <c r="BD21" s="39">
        <v>1</v>
      </c>
      <c r="BE21" s="40"/>
      <c r="BF21" s="40"/>
      <c r="BG21" s="40"/>
      <c r="BH21" s="40"/>
      <c r="BI21" s="38"/>
    </row>
    <row r="22" spans="1:61" x14ac:dyDescent="0.25">
      <c r="A22" s="3" t="s">
        <v>21</v>
      </c>
      <c r="B22" s="7">
        <v>1674376.8173670582</v>
      </c>
      <c r="C22" s="7">
        <v>1630167.8284538272</v>
      </c>
      <c r="D22" s="7">
        <v>5186</v>
      </c>
      <c r="E22" s="7">
        <v>5182</v>
      </c>
      <c r="F22" s="7">
        <v>5087</v>
      </c>
      <c r="G22" s="7">
        <v>5160</v>
      </c>
      <c r="H22" s="7">
        <v>729967</v>
      </c>
      <c r="I22" s="7">
        <v>718450</v>
      </c>
      <c r="J22" s="7">
        <v>768924</v>
      </c>
      <c r="K22" s="7">
        <v>719204</v>
      </c>
      <c r="L22" s="7">
        <v>2077563.46</v>
      </c>
      <c r="M22" s="7">
        <v>2140217.8199999998</v>
      </c>
      <c r="N22" s="7">
        <v>2116395.48</v>
      </c>
      <c r="O22" s="7">
        <v>1926486.0000000002</v>
      </c>
      <c r="R22" s="10" t="s">
        <v>187</v>
      </c>
      <c r="S22" s="13">
        <v>0.87397705453791141</v>
      </c>
      <c r="T22" s="13">
        <v>0.87589196335712294</v>
      </c>
      <c r="U22" s="13">
        <v>0.87647188425936706</v>
      </c>
      <c r="V22" s="13">
        <v>0.950314755968514</v>
      </c>
      <c r="W22" s="13">
        <v>0.92148448410619099</v>
      </c>
      <c r="X22" s="13">
        <v>0.86420936331637921</v>
      </c>
      <c r="Y22" s="13">
        <v>0.86246909123621274</v>
      </c>
      <c r="Z22" s="16">
        <v>1</v>
      </c>
      <c r="AA22" s="13"/>
      <c r="AB22" s="13"/>
      <c r="AC22" s="13"/>
      <c r="AD22" s="13"/>
      <c r="AE22" s="29"/>
      <c r="AF22" s="29"/>
      <c r="AH22" s="3" t="s">
        <v>34</v>
      </c>
      <c r="AI22" s="7">
        <v>1685888.8003717719</v>
      </c>
      <c r="AJ22" s="7">
        <v>1779609.871871473</v>
      </c>
      <c r="AK22" s="7">
        <v>5435</v>
      </c>
      <c r="AM22">
        <v>2077563.46</v>
      </c>
      <c r="AN22">
        <v>2140217.8199999998</v>
      </c>
      <c r="AO22">
        <v>1926486.0000000002</v>
      </c>
      <c r="AP22">
        <v>729967</v>
      </c>
      <c r="AQ22">
        <v>718450</v>
      </c>
      <c r="AR22">
        <v>719204</v>
      </c>
      <c r="AS22">
        <v>5186</v>
      </c>
      <c r="AT22">
        <v>5182</v>
      </c>
      <c r="AU22">
        <v>5160</v>
      </c>
      <c r="AW22" s="38" t="s">
        <v>187</v>
      </c>
      <c r="AX22" s="40">
        <v>-0.39701810716117725</v>
      </c>
      <c r="AY22" s="40">
        <v>-0.47959207542445487</v>
      </c>
      <c r="AZ22" s="40">
        <v>-0.45897484066679339</v>
      </c>
      <c r="BA22" s="40">
        <v>-0.46357571712647899</v>
      </c>
      <c r="BB22" s="40">
        <v>0.92148448410619099</v>
      </c>
      <c r="BC22" s="40">
        <v>0.86420936331637921</v>
      </c>
      <c r="BD22" s="40">
        <v>0.86246909123621274</v>
      </c>
      <c r="BE22" s="39">
        <v>1</v>
      </c>
      <c r="BF22" s="40"/>
      <c r="BG22" s="40"/>
      <c r="BH22" s="40"/>
      <c r="BI22" s="38"/>
    </row>
    <row r="23" spans="1:61" x14ac:dyDescent="0.25">
      <c r="A23" s="3" t="s">
        <v>22</v>
      </c>
      <c r="B23" s="7">
        <v>1506849.2332204739</v>
      </c>
      <c r="C23" s="7">
        <v>1674376.8173670582</v>
      </c>
      <c r="D23" s="7">
        <v>5093</v>
      </c>
      <c r="E23" s="7">
        <v>5186</v>
      </c>
      <c r="F23" s="7">
        <v>5155</v>
      </c>
      <c r="G23" s="7">
        <v>4974</v>
      </c>
      <c r="H23" s="7">
        <v>700125</v>
      </c>
      <c r="I23" s="7">
        <v>729967</v>
      </c>
      <c r="J23" s="7">
        <v>749789</v>
      </c>
      <c r="K23" s="7">
        <v>665589</v>
      </c>
      <c r="L23" s="7">
        <v>2020698.68</v>
      </c>
      <c r="M23" s="7">
        <v>2077563.46</v>
      </c>
      <c r="N23" s="7">
        <v>2000707.05</v>
      </c>
      <c r="O23" s="7">
        <v>1729161.3599999999</v>
      </c>
      <c r="R23" s="10" t="s">
        <v>142</v>
      </c>
      <c r="S23" s="13">
        <v>-0.44426383486939819</v>
      </c>
      <c r="T23" s="13">
        <v>-0.43759397834571662</v>
      </c>
      <c r="U23" s="13">
        <v>-0.4339816339757076</v>
      </c>
      <c r="V23" s="13">
        <v>-0.45218061278500626</v>
      </c>
      <c r="W23" s="13">
        <v>-0.39868308519323631</v>
      </c>
      <c r="X23" s="13">
        <v>-0.41389888073841824</v>
      </c>
      <c r="Y23" s="13">
        <v>-0.44462343648895963</v>
      </c>
      <c r="Z23" s="13">
        <v>-0.39701810716117725</v>
      </c>
      <c r="AA23" s="16">
        <v>1</v>
      </c>
      <c r="AB23" s="13"/>
      <c r="AC23" s="13"/>
      <c r="AD23" s="13"/>
      <c r="AE23" s="29"/>
      <c r="AF23" s="29"/>
      <c r="AH23" s="5" t="s">
        <v>35</v>
      </c>
      <c r="AI23" s="7">
        <v>1760431.3217818495</v>
      </c>
      <c r="AJ23" s="7">
        <v>1685888.8003717719</v>
      </c>
      <c r="AK23" s="7">
        <v>5424</v>
      </c>
      <c r="AM23">
        <v>2020698.68</v>
      </c>
      <c r="AN23">
        <v>2077563.46</v>
      </c>
      <c r="AO23">
        <v>1729161.3599999999</v>
      </c>
      <c r="AP23">
        <v>700125</v>
      </c>
      <c r="AQ23">
        <v>729967</v>
      </c>
      <c r="AR23">
        <v>665589</v>
      </c>
      <c r="AS23">
        <v>5093</v>
      </c>
      <c r="AT23">
        <v>5186</v>
      </c>
      <c r="AU23">
        <v>4974</v>
      </c>
      <c r="AW23" s="38" t="s">
        <v>1</v>
      </c>
      <c r="AX23" s="40">
        <v>-0.44426383486939819</v>
      </c>
      <c r="AY23" s="40">
        <v>-0.46191323499959691</v>
      </c>
      <c r="AZ23" s="40">
        <v>-0.53701612310988622</v>
      </c>
      <c r="BA23" s="40">
        <v>-0.66565664796310087</v>
      </c>
      <c r="BB23" s="40">
        <v>0.96260948993258055</v>
      </c>
      <c r="BC23" s="40">
        <v>0.95951107239198685</v>
      </c>
      <c r="BD23" s="40">
        <v>0.93908904076016786</v>
      </c>
      <c r="BE23" s="40">
        <v>0.87397705453791141</v>
      </c>
      <c r="BF23" s="39">
        <v>1</v>
      </c>
      <c r="BG23" s="40"/>
      <c r="BH23" s="40"/>
      <c r="BI23" s="38"/>
    </row>
    <row r="24" spans="1:61" x14ac:dyDescent="0.25">
      <c r="A24" s="5" t="s">
        <v>23</v>
      </c>
      <c r="B24" s="7">
        <v>1741849.9634866891</v>
      </c>
      <c r="C24" s="7">
        <v>1506849.2332204739</v>
      </c>
      <c r="D24" s="7">
        <v>4991</v>
      </c>
      <c r="E24" s="7">
        <v>5093</v>
      </c>
      <c r="F24" s="7">
        <v>5182</v>
      </c>
      <c r="G24" s="7">
        <v>4884</v>
      </c>
      <c r="H24" s="7">
        <v>767155</v>
      </c>
      <c r="I24" s="7">
        <v>700125</v>
      </c>
      <c r="J24" s="7">
        <v>718450</v>
      </c>
      <c r="K24" s="7">
        <v>716123</v>
      </c>
      <c r="L24" s="7">
        <v>2167591.3000000003</v>
      </c>
      <c r="M24" s="7">
        <v>2020698.68</v>
      </c>
      <c r="N24" s="7">
        <v>2140217.8199999998</v>
      </c>
      <c r="O24" s="7">
        <v>1924735.5599999998</v>
      </c>
      <c r="R24" s="10" t="s">
        <v>146</v>
      </c>
      <c r="S24" s="13">
        <v>-0.46191323499959691</v>
      </c>
      <c r="T24" s="13">
        <v>-0.43924396039124891</v>
      </c>
      <c r="U24" s="13">
        <v>-0.44236077237184268</v>
      </c>
      <c r="V24" s="13">
        <v>-0.45185147227218125</v>
      </c>
      <c r="W24" s="13">
        <v>-0.50057425101078246</v>
      </c>
      <c r="X24" s="13">
        <v>-0.37713219300122058</v>
      </c>
      <c r="Y24" s="13">
        <v>-0.36905907299761814</v>
      </c>
      <c r="Z24" s="13">
        <v>-0.47959207542445487</v>
      </c>
      <c r="AA24" s="13">
        <v>0.63335051011595545</v>
      </c>
      <c r="AB24" s="16">
        <v>1</v>
      </c>
      <c r="AC24" s="13"/>
      <c r="AD24" s="13"/>
      <c r="AE24" s="29"/>
      <c r="AF24" s="29"/>
      <c r="AH24" s="5" t="s">
        <v>36</v>
      </c>
      <c r="AI24" s="7">
        <v>1614515.1364270065</v>
      </c>
      <c r="AJ24" s="7">
        <v>1760431.3217818495</v>
      </c>
      <c r="AK24" s="7">
        <v>5359</v>
      </c>
      <c r="AM24">
        <v>2167591.3000000003</v>
      </c>
      <c r="AN24">
        <v>2020698.68</v>
      </c>
      <c r="AO24">
        <v>1924735.5599999998</v>
      </c>
      <c r="AP24">
        <v>767155</v>
      </c>
      <c r="AQ24">
        <v>700125</v>
      </c>
      <c r="AR24">
        <v>716123</v>
      </c>
      <c r="AS24">
        <v>4991</v>
      </c>
      <c r="AT24">
        <v>5093</v>
      </c>
      <c r="AU24">
        <v>4884</v>
      </c>
      <c r="AW24" s="38" t="s">
        <v>182</v>
      </c>
      <c r="AX24" s="41">
        <v>-0.43759397834571662</v>
      </c>
      <c r="AY24" s="40">
        <v>-0.43924396039124891</v>
      </c>
      <c r="AZ24" s="40">
        <v>-0.5180366471716582</v>
      </c>
      <c r="BA24" s="40">
        <v>-0.65114934307035921</v>
      </c>
      <c r="BB24" s="40">
        <v>0.95396021045345047</v>
      </c>
      <c r="BC24" s="40">
        <v>0.9591422694553251</v>
      </c>
      <c r="BD24" s="40">
        <v>0.95071158628221653</v>
      </c>
      <c r="BE24" s="40">
        <v>0.87589196335712294</v>
      </c>
      <c r="BF24" s="40">
        <v>0.99451113053110629</v>
      </c>
      <c r="BG24" s="39">
        <v>1</v>
      </c>
      <c r="BH24" s="40"/>
      <c r="BI24" s="38"/>
    </row>
    <row r="25" spans="1:61" x14ac:dyDescent="0.25">
      <c r="A25" s="5" t="s">
        <v>24</v>
      </c>
      <c r="B25" s="7">
        <v>1563478.092013543</v>
      </c>
      <c r="C25" s="7">
        <v>1741849.9634866891</v>
      </c>
      <c r="D25" s="7">
        <v>4980</v>
      </c>
      <c r="E25" s="7">
        <v>4991</v>
      </c>
      <c r="F25" s="7">
        <v>5186</v>
      </c>
      <c r="G25" s="7">
        <v>4797</v>
      </c>
      <c r="H25" s="7">
        <v>714996</v>
      </c>
      <c r="I25" s="7">
        <v>767155</v>
      </c>
      <c r="J25" s="7">
        <v>729967</v>
      </c>
      <c r="K25" s="7">
        <v>688524</v>
      </c>
      <c r="L25" s="7">
        <v>2304445.2000000002</v>
      </c>
      <c r="M25" s="7">
        <v>2167591.3000000003</v>
      </c>
      <c r="N25" s="7">
        <v>2077563.46</v>
      </c>
      <c r="O25" s="7">
        <v>1980825.21</v>
      </c>
      <c r="R25" s="10" t="s">
        <v>147</v>
      </c>
      <c r="S25" s="13">
        <v>-0.53701612310988622</v>
      </c>
      <c r="T25" s="13">
        <v>-0.5180366471716582</v>
      </c>
      <c r="U25" s="13">
        <v>-0.45681980458301519</v>
      </c>
      <c r="V25" s="13">
        <v>-0.48650563056848295</v>
      </c>
      <c r="W25" s="13">
        <v>-0.52684449547046697</v>
      </c>
      <c r="X25" s="13">
        <v>-0.48891283172840466</v>
      </c>
      <c r="Y25" s="13">
        <v>-0.39698758624470071</v>
      </c>
      <c r="Z25" s="13">
        <v>-0.45897484066679339</v>
      </c>
      <c r="AA25" s="13">
        <v>0.54722136047963432</v>
      </c>
      <c r="AB25" s="13">
        <v>0.5691505634291526</v>
      </c>
      <c r="AC25" s="16">
        <v>1</v>
      </c>
      <c r="AD25" s="13"/>
      <c r="AE25" s="29"/>
      <c r="AF25" s="29"/>
      <c r="AH25" s="5" t="s">
        <v>37</v>
      </c>
      <c r="AI25" s="7">
        <v>1591624.5103896966</v>
      </c>
      <c r="AJ25" s="7">
        <v>1614515.1364270065</v>
      </c>
      <c r="AK25" s="7">
        <v>5294</v>
      </c>
      <c r="AM25">
        <v>2304445.2000000002</v>
      </c>
      <c r="AN25">
        <v>2167591.3000000003</v>
      </c>
      <c r="AO25">
        <v>1980825.21</v>
      </c>
      <c r="AP25">
        <v>714996</v>
      </c>
      <c r="AQ25">
        <v>767155</v>
      </c>
      <c r="AR25">
        <v>688524</v>
      </c>
      <c r="AS25">
        <v>4980</v>
      </c>
      <c r="AT25">
        <v>4991</v>
      </c>
      <c r="AU25">
        <v>4797</v>
      </c>
      <c r="AW25" s="38" t="s">
        <v>183</v>
      </c>
      <c r="AX25" s="40">
        <v>-0.4339816339757076</v>
      </c>
      <c r="AY25" s="40">
        <v>-0.44236077237184268</v>
      </c>
      <c r="AZ25" s="40">
        <v>-0.45681980458301519</v>
      </c>
      <c r="BA25" s="40">
        <v>-0.62977681273212505</v>
      </c>
      <c r="BB25" s="40">
        <v>0.93608890501879061</v>
      </c>
      <c r="BC25" s="40">
        <v>0.94087353094984327</v>
      </c>
      <c r="BD25" s="40">
        <v>0.95843837019613809</v>
      </c>
      <c r="BE25" s="40">
        <v>0.87647188425936706</v>
      </c>
      <c r="BF25" s="40">
        <v>0.97563105605340472</v>
      </c>
      <c r="BG25" s="40">
        <v>0.98555890528186219</v>
      </c>
      <c r="BH25" s="39">
        <v>1</v>
      </c>
      <c r="BI25" s="38"/>
    </row>
    <row r="26" spans="1:61" ht="15.75" thickBot="1" x14ac:dyDescent="0.3">
      <c r="A26" s="5" t="s">
        <v>25</v>
      </c>
      <c r="B26" s="7">
        <v>1485448.2506804753</v>
      </c>
      <c r="C26" s="7">
        <v>1563478.092013543</v>
      </c>
      <c r="D26" s="7">
        <v>4967</v>
      </c>
      <c r="E26" s="7">
        <v>4980</v>
      </c>
      <c r="F26" s="7">
        <v>5093</v>
      </c>
      <c r="G26" s="7">
        <v>4859</v>
      </c>
      <c r="H26" s="7">
        <v>628152</v>
      </c>
      <c r="I26" s="7">
        <v>714996</v>
      </c>
      <c r="J26" s="7">
        <v>700125</v>
      </c>
      <c r="K26" s="7">
        <v>617748</v>
      </c>
      <c r="L26" s="7">
        <v>2220795.37</v>
      </c>
      <c r="M26" s="7">
        <v>2304445.2000000002</v>
      </c>
      <c r="N26" s="7">
        <v>2020698.68</v>
      </c>
      <c r="O26" s="7">
        <v>1882182.24</v>
      </c>
      <c r="R26" s="11" t="s">
        <v>188</v>
      </c>
      <c r="S26" s="14">
        <v>-0.66565664796310087</v>
      </c>
      <c r="T26" s="14">
        <v>-0.65114934307035921</v>
      </c>
      <c r="U26" s="14">
        <v>-0.62977681273212505</v>
      </c>
      <c r="V26" s="14">
        <v>-0.52975394151574984</v>
      </c>
      <c r="W26" s="14">
        <v>-0.60948310871682432</v>
      </c>
      <c r="X26" s="14">
        <v>-0.59054865785367261</v>
      </c>
      <c r="Y26" s="14">
        <v>-0.60632634825802445</v>
      </c>
      <c r="Z26" s="14">
        <v>-0.46357571712647899</v>
      </c>
      <c r="AA26" s="14">
        <v>0.79029202640806184</v>
      </c>
      <c r="AB26" s="14">
        <v>0.62125512425951523</v>
      </c>
      <c r="AC26" s="14">
        <v>0.61180670014544691</v>
      </c>
      <c r="AD26" s="36">
        <v>1</v>
      </c>
      <c r="AE26" s="29"/>
      <c r="AF26" s="29"/>
      <c r="AH26" s="2" t="s">
        <v>38</v>
      </c>
      <c r="AI26" s="7">
        <v>1720802.6953462125</v>
      </c>
      <c r="AJ26" s="7">
        <v>1591624.5103896966</v>
      </c>
      <c r="AK26" s="7">
        <v>5267</v>
      </c>
      <c r="AM26">
        <v>2220795.37</v>
      </c>
      <c r="AN26">
        <v>2304445.2000000002</v>
      </c>
      <c r="AO26">
        <v>1882182.24</v>
      </c>
      <c r="AP26">
        <v>628152</v>
      </c>
      <c r="AQ26">
        <v>714996</v>
      </c>
      <c r="AR26">
        <v>617748</v>
      </c>
      <c r="AS26">
        <v>4967</v>
      </c>
      <c r="AT26">
        <v>4980</v>
      </c>
      <c r="AU26">
        <v>4859</v>
      </c>
      <c r="AW26" s="42" t="s">
        <v>184</v>
      </c>
      <c r="AX26" s="43">
        <v>-0.45218061278500626</v>
      </c>
      <c r="AY26" s="44">
        <v>-0.45185147227218125</v>
      </c>
      <c r="AZ26" s="44">
        <v>-0.48650563056848295</v>
      </c>
      <c r="BA26" s="44">
        <v>-0.52975394151574984</v>
      </c>
      <c r="BB26" s="44">
        <v>0.92118460530617097</v>
      </c>
      <c r="BC26" s="44">
        <v>0.92455394949766556</v>
      </c>
      <c r="BD26" s="44">
        <v>0.92689998945163066</v>
      </c>
      <c r="BE26" s="44">
        <v>0.950314755968514</v>
      </c>
      <c r="BF26" s="44">
        <v>0.93405264374229757</v>
      </c>
      <c r="BG26" s="44">
        <v>0.9390830648316798</v>
      </c>
      <c r="BH26" s="44">
        <v>0.9427465339304103</v>
      </c>
      <c r="BI26" s="42">
        <v>1</v>
      </c>
    </row>
    <row r="27" spans="1:61" x14ac:dyDescent="0.25">
      <c r="A27" s="2" t="s">
        <v>26</v>
      </c>
      <c r="B27" s="7">
        <v>1633925.0813251012</v>
      </c>
      <c r="C27" s="7">
        <v>1485448.2506804753</v>
      </c>
      <c r="D27" s="7">
        <v>4981</v>
      </c>
      <c r="E27" s="7">
        <v>4967</v>
      </c>
      <c r="F27" s="7">
        <v>4991</v>
      </c>
      <c r="G27" s="7">
        <v>4909</v>
      </c>
      <c r="H27" s="7">
        <v>758792</v>
      </c>
      <c r="I27" s="7">
        <v>628152</v>
      </c>
      <c r="J27" s="7">
        <v>767155</v>
      </c>
      <c r="K27" s="7">
        <v>721294</v>
      </c>
      <c r="L27" s="7">
        <v>2113886.59</v>
      </c>
      <c r="M27" s="7">
        <v>2220795.37</v>
      </c>
      <c r="N27" s="7">
        <v>2167591.3000000003</v>
      </c>
      <c r="O27" s="7">
        <v>1877594.32</v>
      </c>
      <c r="R27" s="10" t="s">
        <v>147</v>
      </c>
      <c r="S27" s="29">
        <v>2.0043466152743234E-2</v>
      </c>
      <c r="T27" s="29">
        <v>0.11265736843337192</v>
      </c>
      <c r="U27" s="29">
        <v>-0.53701612310988622</v>
      </c>
      <c r="V27" s="29">
        <v>-0.5180366471716582</v>
      </c>
      <c r="W27" s="29">
        <v>-0.45681980458301519</v>
      </c>
      <c r="X27" s="29">
        <v>-0.48650563056848295</v>
      </c>
      <c r="Y27" s="29">
        <v>-0.52684449547046697</v>
      </c>
      <c r="Z27" s="29">
        <v>-0.48891283172840466</v>
      </c>
      <c r="AA27" s="29">
        <v>-0.39698758624470071</v>
      </c>
      <c r="AB27" s="29">
        <v>-0.45897484066679339</v>
      </c>
      <c r="AC27" s="29">
        <v>0.54722136047963432</v>
      </c>
      <c r="AD27" s="29">
        <v>0.5691505634291526</v>
      </c>
      <c r="AE27" s="29">
        <v>1</v>
      </c>
      <c r="AF27" s="29"/>
      <c r="AH27" s="2" t="s">
        <v>39</v>
      </c>
      <c r="AI27" s="7">
        <v>1591556.1973046537</v>
      </c>
      <c r="AJ27" s="7">
        <v>1720802.6953462125</v>
      </c>
      <c r="AK27" s="7">
        <v>5211</v>
      </c>
      <c r="AM27">
        <v>2113886.59</v>
      </c>
      <c r="AN27">
        <v>2220795.37</v>
      </c>
      <c r="AO27">
        <v>1877594.32</v>
      </c>
      <c r="AP27">
        <v>758792</v>
      </c>
      <c r="AQ27">
        <v>628152</v>
      </c>
      <c r="AR27">
        <v>721294</v>
      </c>
      <c r="AS27">
        <v>4981</v>
      </c>
      <c r="AT27">
        <v>4967</v>
      </c>
      <c r="AU27">
        <v>4909</v>
      </c>
    </row>
    <row r="28" spans="1:61" ht="15.75" thickBot="1" x14ac:dyDescent="0.3">
      <c r="A28" s="2" t="s">
        <v>27</v>
      </c>
      <c r="B28" s="7">
        <v>1577768.9039367987</v>
      </c>
      <c r="C28" s="7">
        <v>1633925.0813251012</v>
      </c>
      <c r="D28" s="7">
        <v>4995</v>
      </c>
      <c r="E28" s="7">
        <v>4981</v>
      </c>
      <c r="F28" s="7">
        <v>4980</v>
      </c>
      <c r="G28" s="7">
        <v>4937</v>
      </c>
      <c r="H28" s="7">
        <v>700120</v>
      </c>
      <c r="I28" s="7">
        <v>758792</v>
      </c>
      <c r="J28" s="7">
        <v>714996</v>
      </c>
      <c r="K28" s="7">
        <v>655840</v>
      </c>
      <c r="L28" s="7">
        <v>2051346.6</v>
      </c>
      <c r="M28" s="7">
        <v>2113886.59</v>
      </c>
      <c r="N28" s="7">
        <v>2304445.2000000002</v>
      </c>
      <c r="O28" s="7">
        <v>1728493.07</v>
      </c>
      <c r="R28" s="11" t="s">
        <v>188</v>
      </c>
      <c r="S28" s="30">
        <v>-1.8950457291650978E-2</v>
      </c>
      <c r="T28" s="30">
        <v>-3.0251118897817408E-2</v>
      </c>
      <c r="U28" s="30">
        <v>-0.66565664796310087</v>
      </c>
      <c r="V28" s="30">
        <v>-0.65114934307035921</v>
      </c>
      <c r="W28" s="30">
        <v>-0.62977681273212505</v>
      </c>
      <c r="X28" s="30">
        <v>-0.52975394151574984</v>
      </c>
      <c r="Y28" s="30">
        <v>-0.60948310871682432</v>
      </c>
      <c r="Z28" s="30">
        <v>-0.59054865785367261</v>
      </c>
      <c r="AA28" s="30">
        <v>-0.60632634825802445</v>
      </c>
      <c r="AB28" s="30">
        <v>-0.46357571712647899</v>
      </c>
      <c r="AC28" s="31">
        <v>0.79029202640806184</v>
      </c>
      <c r="AD28" s="30">
        <v>0.62125512425951523</v>
      </c>
      <c r="AE28" s="30">
        <v>0.61180670014544691</v>
      </c>
      <c r="AF28" s="30">
        <v>1</v>
      </c>
      <c r="AH28" s="2" t="s">
        <v>40</v>
      </c>
      <c r="AI28" s="7">
        <v>1709947.3876385845</v>
      </c>
      <c r="AJ28" s="7">
        <v>1591556.1973046537</v>
      </c>
      <c r="AK28" s="7">
        <v>5196</v>
      </c>
      <c r="AM28">
        <v>2051346.6</v>
      </c>
      <c r="AN28">
        <v>2113886.59</v>
      </c>
      <c r="AO28">
        <v>1728493.07</v>
      </c>
      <c r="AP28">
        <v>700120</v>
      </c>
      <c r="AQ28">
        <v>758792</v>
      </c>
      <c r="AR28">
        <v>655840</v>
      </c>
      <c r="AS28">
        <v>4995</v>
      </c>
      <c r="AT28">
        <v>4981</v>
      </c>
      <c r="AU28">
        <v>4937</v>
      </c>
    </row>
    <row r="29" spans="1:61" x14ac:dyDescent="0.25">
      <c r="A29" s="2" t="s">
        <v>28</v>
      </c>
      <c r="B29" s="7">
        <v>1741347.5071366925</v>
      </c>
      <c r="C29" s="7">
        <v>1577768.9039367987</v>
      </c>
      <c r="D29" s="7">
        <v>5081</v>
      </c>
      <c r="E29" s="7">
        <v>4995</v>
      </c>
      <c r="F29" s="7">
        <v>4967</v>
      </c>
      <c r="G29" s="7">
        <v>4951</v>
      </c>
      <c r="H29" s="7">
        <v>741789</v>
      </c>
      <c r="I29" s="7">
        <v>700120</v>
      </c>
      <c r="J29" s="7">
        <v>628152</v>
      </c>
      <c r="K29" s="7">
        <v>743574</v>
      </c>
      <c r="L29" s="7">
        <v>2393557.48</v>
      </c>
      <c r="M29" s="7">
        <v>2051346.6</v>
      </c>
      <c r="N29" s="7">
        <v>2220795.37</v>
      </c>
      <c r="O29" s="7">
        <v>2117691.23</v>
      </c>
      <c r="AH29" s="2" t="s">
        <v>41</v>
      </c>
      <c r="AI29" s="7">
        <v>1884862.7763393745</v>
      </c>
      <c r="AJ29" s="7">
        <v>1709947.3876385845</v>
      </c>
      <c r="AK29" s="7">
        <v>5193</v>
      </c>
      <c r="AM29">
        <v>2393557.48</v>
      </c>
      <c r="AN29">
        <v>2051346.6</v>
      </c>
      <c r="AO29">
        <v>2117691.23</v>
      </c>
      <c r="AP29">
        <v>741789</v>
      </c>
      <c r="AQ29">
        <v>700120</v>
      </c>
      <c r="AR29">
        <v>743574</v>
      </c>
      <c r="AS29">
        <v>5081</v>
      </c>
      <c r="AT29">
        <v>4995</v>
      </c>
      <c r="AU29">
        <v>4951</v>
      </c>
      <c r="AW29" s="12"/>
      <c r="AX29" s="12" t="s">
        <v>142</v>
      </c>
      <c r="AY29" s="12" t="s">
        <v>146</v>
      </c>
      <c r="AZ29" s="12" t="s">
        <v>188</v>
      </c>
      <c r="BA29" s="12" t="s">
        <v>141</v>
      </c>
      <c r="BB29" s="12" t="s">
        <v>185</v>
      </c>
      <c r="BC29" s="12" t="s">
        <v>187</v>
      </c>
      <c r="BD29" s="12" t="s">
        <v>1</v>
      </c>
      <c r="BE29" s="12" t="s">
        <v>182</v>
      </c>
      <c r="BF29" s="12" t="s">
        <v>184</v>
      </c>
    </row>
    <row r="30" spans="1:61" x14ac:dyDescent="0.25">
      <c r="A30" s="2" t="s">
        <v>29</v>
      </c>
      <c r="B30" s="7">
        <v>1711034.8868087365</v>
      </c>
      <c r="C30" s="7">
        <v>1741347.5071366925</v>
      </c>
      <c r="D30" s="7">
        <v>5186</v>
      </c>
      <c r="E30" s="7">
        <v>5081</v>
      </c>
      <c r="F30" s="7">
        <v>4981</v>
      </c>
      <c r="G30" s="7">
        <v>5019</v>
      </c>
      <c r="H30" s="7">
        <v>773199</v>
      </c>
      <c r="I30" s="7">
        <v>741789</v>
      </c>
      <c r="J30" s="7">
        <v>758792</v>
      </c>
      <c r="K30" s="7">
        <v>687624</v>
      </c>
      <c r="L30" s="7">
        <v>2213073.64</v>
      </c>
      <c r="M30" s="7">
        <v>2393557.48</v>
      </c>
      <c r="N30" s="7">
        <v>2113886.59</v>
      </c>
      <c r="O30" s="7">
        <v>2017085.91</v>
      </c>
      <c r="AH30" s="2" t="s">
        <v>42</v>
      </c>
      <c r="AI30" s="7">
        <v>1830739.4941246763</v>
      </c>
      <c r="AJ30" s="7">
        <v>1884862.7763393745</v>
      </c>
      <c r="AK30" s="7">
        <v>5107</v>
      </c>
      <c r="AM30">
        <v>2213073.64</v>
      </c>
      <c r="AN30">
        <v>2393557.48</v>
      </c>
      <c r="AO30">
        <v>2017085.91</v>
      </c>
      <c r="AP30">
        <v>773199</v>
      </c>
      <c r="AQ30">
        <v>741789</v>
      </c>
      <c r="AR30">
        <v>687624</v>
      </c>
      <c r="AS30">
        <v>5186</v>
      </c>
      <c r="AT30">
        <v>5081</v>
      </c>
      <c r="AU30">
        <v>5019</v>
      </c>
      <c r="AW30" s="10" t="s">
        <v>142</v>
      </c>
      <c r="AX30" s="16">
        <v>1</v>
      </c>
      <c r="AY30" s="13"/>
      <c r="AZ30" s="13"/>
      <c r="BA30" s="13"/>
      <c r="BB30" s="13"/>
      <c r="BC30" s="13"/>
      <c r="BD30" s="13"/>
      <c r="BE30" s="13"/>
      <c r="BF30" s="10"/>
    </row>
    <row r="31" spans="1:61" x14ac:dyDescent="0.25">
      <c r="A31" s="2" t="s">
        <v>30</v>
      </c>
      <c r="B31" s="7">
        <v>1863731.7931354975</v>
      </c>
      <c r="C31" s="7">
        <v>1711034.8868087365</v>
      </c>
      <c r="D31" s="7">
        <v>5300</v>
      </c>
      <c r="E31" s="7">
        <v>5186</v>
      </c>
      <c r="F31" s="7">
        <v>4995</v>
      </c>
      <c r="G31" s="7">
        <v>5087</v>
      </c>
      <c r="H31" s="7">
        <v>803651</v>
      </c>
      <c r="I31" s="7">
        <v>773199</v>
      </c>
      <c r="J31" s="7">
        <v>700120</v>
      </c>
      <c r="K31" s="7">
        <v>768924</v>
      </c>
      <c r="L31" s="7">
        <v>2445155</v>
      </c>
      <c r="M31" s="7">
        <v>2213073.64</v>
      </c>
      <c r="N31" s="7">
        <v>2051346.6</v>
      </c>
      <c r="O31" s="7">
        <v>2116395.48</v>
      </c>
      <c r="AH31" s="4" t="s">
        <v>43</v>
      </c>
      <c r="AI31" s="7">
        <v>1795652.625638983</v>
      </c>
      <c r="AJ31" s="7">
        <v>1830739.4941246763</v>
      </c>
      <c r="AK31" s="7">
        <v>5112</v>
      </c>
      <c r="AM31">
        <v>2445155</v>
      </c>
      <c r="AN31">
        <v>2213073.64</v>
      </c>
      <c r="AO31">
        <v>2116395.48</v>
      </c>
      <c r="AP31">
        <v>803651</v>
      </c>
      <c r="AQ31">
        <v>773199</v>
      </c>
      <c r="AR31">
        <v>768924</v>
      </c>
      <c r="AS31">
        <v>5300</v>
      </c>
      <c r="AT31">
        <v>5186</v>
      </c>
      <c r="AU31">
        <v>5087</v>
      </c>
      <c r="AW31" s="10" t="s">
        <v>146</v>
      </c>
      <c r="AX31" s="13">
        <v>0.63335051011595545</v>
      </c>
      <c r="AY31" s="16">
        <v>1</v>
      </c>
      <c r="AZ31" s="13"/>
      <c r="BA31" s="13"/>
      <c r="BB31" s="13"/>
      <c r="BC31" s="13"/>
      <c r="BD31" s="13"/>
      <c r="BE31" s="13"/>
      <c r="BF31" s="10"/>
    </row>
    <row r="32" spans="1:61" ht="15.75" thickBot="1" x14ac:dyDescent="0.3">
      <c r="A32" s="4" t="s">
        <v>31</v>
      </c>
      <c r="B32" s="7">
        <v>1761461.5282480249</v>
      </c>
      <c r="C32" s="7">
        <v>1863731.7931354975</v>
      </c>
      <c r="D32" s="7">
        <v>5350</v>
      </c>
      <c r="E32" s="7">
        <v>5300</v>
      </c>
      <c r="F32" s="7">
        <v>5081</v>
      </c>
      <c r="G32" s="7">
        <v>5155</v>
      </c>
      <c r="H32" s="7">
        <v>738413</v>
      </c>
      <c r="I32" s="7">
        <v>803651</v>
      </c>
      <c r="J32" s="7">
        <v>741789</v>
      </c>
      <c r="K32" s="7">
        <v>749789</v>
      </c>
      <c r="L32" s="7">
        <v>2252885</v>
      </c>
      <c r="M32" s="7">
        <v>2445155</v>
      </c>
      <c r="N32" s="7">
        <v>2393557.48</v>
      </c>
      <c r="O32" s="7">
        <v>2000707.05</v>
      </c>
      <c r="AH32" s="6" t="s">
        <v>44</v>
      </c>
      <c r="AI32" s="7">
        <v>1873124.941910642</v>
      </c>
      <c r="AJ32" s="7">
        <v>1795652.625638983</v>
      </c>
      <c r="AK32" s="7">
        <v>5113</v>
      </c>
      <c r="AM32">
        <v>2252885</v>
      </c>
      <c r="AN32">
        <v>2445155</v>
      </c>
      <c r="AO32">
        <v>2000707.05</v>
      </c>
      <c r="AP32">
        <v>738413</v>
      </c>
      <c r="AQ32">
        <v>803651</v>
      </c>
      <c r="AR32">
        <v>749789</v>
      </c>
      <c r="AS32">
        <v>5350</v>
      </c>
      <c r="AT32">
        <v>5300</v>
      </c>
      <c r="AU32">
        <v>5155</v>
      </c>
      <c r="AW32" s="10" t="s">
        <v>188</v>
      </c>
      <c r="AX32" s="13">
        <v>0.79029202640806184</v>
      </c>
      <c r="AY32" s="13">
        <v>0.62125512425951523</v>
      </c>
      <c r="AZ32" s="16">
        <v>1</v>
      </c>
      <c r="BA32" s="13"/>
      <c r="BB32" s="13"/>
      <c r="BC32" s="13"/>
      <c r="BD32" s="13"/>
      <c r="BE32" s="13"/>
      <c r="BF32" s="10"/>
    </row>
    <row r="33" spans="1:58" x14ac:dyDescent="0.25">
      <c r="A33" s="4" t="s">
        <v>32</v>
      </c>
      <c r="B33" s="7">
        <v>1869787.4593374494</v>
      </c>
      <c r="C33" s="7">
        <v>1761461.5282480249</v>
      </c>
      <c r="D33" s="7">
        <v>5429</v>
      </c>
      <c r="E33" s="7">
        <v>5350</v>
      </c>
      <c r="F33" s="7">
        <v>5186</v>
      </c>
      <c r="G33" s="7">
        <v>5182</v>
      </c>
      <c r="H33" s="7">
        <v>773705</v>
      </c>
      <c r="I33" s="7">
        <v>738413</v>
      </c>
      <c r="J33" s="7">
        <v>773199</v>
      </c>
      <c r="K33" s="7">
        <v>718450</v>
      </c>
      <c r="L33" s="7">
        <v>2579752.2200000002</v>
      </c>
      <c r="M33" s="7">
        <v>2252885</v>
      </c>
      <c r="N33" s="7">
        <v>2213073.64</v>
      </c>
      <c r="O33" s="7">
        <v>2140217.8199999998</v>
      </c>
      <c r="R33" s="12"/>
      <c r="S33" s="12" t="s">
        <v>143</v>
      </c>
      <c r="T33" s="12" t="s">
        <v>145</v>
      </c>
      <c r="U33" s="12" t="s">
        <v>1</v>
      </c>
      <c r="V33" s="12" t="s">
        <v>182</v>
      </c>
      <c r="AH33" s="3" t="s">
        <v>45</v>
      </c>
      <c r="AI33" s="7">
        <v>1868228.3741618535</v>
      </c>
      <c r="AJ33" s="7">
        <v>1873124.941910642</v>
      </c>
      <c r="AK33" s="7">
        <v>4998</v>
      </c>
      <c r="AM33">
        <v>2579752.2200000002</v>
      </c>
      <c r="AN33">
        <v>2252885</v>
      </c>
      <c r="AO33">
        <v>2140217.8199999998</v>
      </c>
      <c r="AP33">
        <v>773705</v>
      </c>
      <c r="AQ33">
        <v>738413</v>
      </c>
      <c r="AR33">
        <v>718450</v>
      </c>
      <c r="AS33">
        <v>5429</v>
      </c>
      <c r="AT33">
        <v>5350</v>
      </c>
      <c r="AU33">
        <v>5182</v>
      </c>
      <c r="AW33" s="10" t="s">
        <v>144</v>
      </c>
      <c r="AX33" s="13">
        <v>-0.39868308519323631</v>
      </c>
      <c r="AY33" s="13">
        <v>-0.50057425101078246</v>
      </c>
      <c r="AZ33" s="13">
        <v>-0.60948310871682432</v>
      </c>
      <c r="BA33" s="16">
        <v>1</v>
      </c>
      <c r="BB33" s="13"/>
      <c r="BC33" s="13"/>
      <c r="BD33" s="13"/>
      <c r="BE33" s="13"/>
      <c r="BF33" s="10"/>
    </row>
    <row r="34" spans="1:58" x14ac:dyDescent="0.25">
      <c r="A34" s="3" t="s">
        <v>33</v>
      </c>
      <c r="B34" s="7">
        <v>1779609.871871473</v>
      </c>
      <c r="C34" s="7">
        <v>1869787.4593374494</v>
      </c>
      <c r="D34" s="7">
        <v>5435</v>
      </c>
      <c r="E34" s="7">
        <v>5429</v>
      </c>
      <c r="F34" s="7">
        <v>5300</v>
      </c>
      <c r="G34" s="7">
        <v>5186</v>
      </c>
      <c r="H34" s="7">
        <v>733491</v>
      </c>
      <c r="I34" s="7">
        <v>773705</v>
      </c>
      <c r="J34" s="7">
        <v>803651</v>
      </c>
      <c r="K34" s="7">
        <v>729967</v>
      </c>
      <c r="L34" s="7">
        <v>2352594.1</v>
      </c>
      <c r="M34" s="7">
        <v>2579752.2200000002</v>
      </c>
      <c r="N34" s="7">
        <v>2445155</v>
      </c>
      <c r="O34" s="7">
        <v>2077563.46</v>
      </c>
      <c r="R34" s="10" t="s">
        <v>143</v>
      </c>
      <c r="S34" s="13">
        <v>1</v>
      </c>
      <c r="T34" s="13"/>
      <c r="U34" s="13"/>
      <c r="V34" s="10"/>
      <c r="AH34" s="3" t="s">
        <v>46</v>
      </c>
      <c r="AI34" s="7">
        <v>1873571.167762066</v>
      </c>
      <c r="AJ34" s="7">
        <v>1868228.3741618535</v>
      </c>
      <c r="AK34" s="7">
        <v>4995</v>
      </c>
      <c r="AM34">
        <v>2352594.1</v>
      </c>
      <c r="AN34">
        <v>2579752.2200000002</v>
      </c>
      <c r="AO34">
        <v>2077563.46</v>
      </c>
      <c r="AP34">
        <v>733491</v>
      </c>
      <c r="AQ34">
        <v>773705</v>
      </c>
      <c r="AR34">
        <v>729967</v>
      </c>
      <c r="AS34">
        <v>5435</v>
      </c>
      <c r="AT34">
        <v>5429</v>
      </c>
      <c r="AU34">
        <v>5186</v>
      </c>
      <c r="AW34" s="10" t="s">
        <v>185</v>
      </c>
      <c r="AX34" s="13">
        <v>-0.41389888073841824</v>
      </c>
      <c r="AY34" s="13">
        <v>-0.37713219300122058</v>
      </c>
      <c r="AZ34" s="13">
        <v>-0.59054865785367261</v>
      </c>
      <c r="BA34" s="13">
        <v>0.9112388812326977</v>
      </c>
      <c r="BB34" s="16">
        <v>1</v>
      </c>
      <c r="BC34" s="13"/>
      <c r="BD34" s="13"/>
      <c r="BE34" s="13"/>
      <c r="BF34" s="10"/>
    </row>
    <row r="35" spans="1:58" x14ac:dyDescent="0.25">
      <c r="A35" s="3" t="s">
        <v>34</v>
      </c>
      <c r="B35" s="7">
        <v>1685888.8003717719</v>
      </c>
      <c r="C35" s="7">
        <v>1779609.871871473</v>
      </c>
      <c r="D35" s="7">
        <v>5424</v>
      </c>
      <c r="E35" s="7">
        <v>5435</v>
      </c>
      <c r="F35" s="7">
        <v>5350</v>
      </c>
      <c r="G35" s="7">
        <v>5093</v>
      </c>
      <c r="H35" s="7">
        <v>752882</v>
      </c>
      <c r="I35" s="7">
        <v>733491</v>
      </c>
      <c r="J35" s="7">
        <v>738413</v>
      </c>
      <c r="K35" s="7">
        <v>700125</v>
      </c>
      <c r="L35" s="7">
        <v>2307586.56</v>
      </c>
      <c r="M35" s="7">
        <v>2352594.1</v>
      </c>
      <c r="N35" s="7">
        <v>2252885</v>
      </c>
      <c r="O35" s="7">
        <v>2020698.68</v>
      </c>
      <c r="R35" s="10" t="s">
        <v>145</v>
      </c>
      <c r="S35" s="32">
        <v>0.73947927433696192</v>
      </c>
      <c r="T35" s="13">
        <v>1</v>
      </c>
      <c r="U35" s="13"/>
      <c r="V35" s="10"/>
      <c r="AH35" s="5" t="s">
        <v>47</v>
      </c>
      <c r="AI35" s="7">
        <v>1846555.2678749252</v>
      </c>
      <c r="AJ35" s="7">
        <v>1873571.167762066</v>
      </c>
      <c r="AK35" s="7">
        <v>4914</v>
      </c>
      <c r="AM35">
        <v>2307586.56</v>
      </c>
      <c r="AN35">
        <v>2352594.1</v>
      </c>
      <c r="AO35">
        <v>2020698.68</v>
      </c>
      <c r="AP35">
        <v>752882</v>
      </c>
      <c r="AQ35">
        <v>733491</v>
      </c>
      <c r="AR35">
        <v>700125</v>
      </c>
      <c r="AS35">
        <v>5424</v>
      </c>
      <c r="AT35">
        <v>5435</v>
      </c>
      <c r="AU35">
        <v>5093</v>
      </c>
      <c r="AW35" s="10" t="s">
        <v>187</v>
      </c>
      <c r="AX35" s="13">
        <v>-0.39701810716117725</v>
      </c>
      <c r="AY35" s="13">
        <v>-0.47959207542445487</v>
      </c>
      <c r="AZ35" s="13">
        <v>-0.46357571712647899</v>
      </c>
      <c r="BA35" s="13">
        <v>0.92148448410619099</v>
      </c>
      <c r="BB35" s="13">
        <v>0.86420936331637921</v>
      </c>
      <c r="BC35" s="16">
        <v>1</v>
      </c>
      <c r="BD35" s="13"/>
      <c r="BE35" s="13"/>
      <c r="BF35" s="10"/>
    </row>
    <row r="36" spans="1:58" x14ac:dyDescent="0.25">
      <c r="A36" s="5" t="s">
        <v>35</v>
      </c>
      <c r="B36" s="7">
        <v>1760431.3217818495</v>
      </c>
      <c r="C36" s="7">
        <v>1685888.8003717719</v>
      </c>
      <c r="D36" s="7">
        <v>5359</v>
      </c>
      <c r="E36" s="7">
        <v>5424</v>
      </c>
      <c r="F36" s="7">
        <v>5429</v>
      </c>
      <c r="G36" s="7">
        <v>4991</v>
      </c>
      <c r="H36" s="7">
        <v>785218</v>
      </c>
      <c r="I36" s="7">
        <v>752882</v>
      </c>
      <c r="J36" s="7">
        <v>773705</v>
      </c>
      <c r="K36" s="7">
        <v>767155</v>
      </c>
      <c r="L36" s="7">
        <v>2453028.66</v>
      </c>
      <c r="M36" s="7">
        <v>2307586.56</v>
      </c>
      <c r="N36" s="7">
        <v>2579752.2200000002</v>
      </c>
      <c r="O36" s="7">
        <v>2167591.3000000003</v>
      </c>
      <c r="R36" s="10" t="s">
        <v>1</v>
      </c>
      <c r="S36" s="13">
        <v>0.3256466207506592</v>
      </c>
      <c r="T36" s="13">
        <v>0.29914910827304625</v>
      </c>
      <c r="U36" s="13">
        <v>1</v>
      </c>
      <c r="V36" s="10"/>
      <c r="AH36" s="5" t="s">
        <v>48</v>
      </c>
      <c r="AI36" s="7">
        <v>1794192.6906990639</v>
      </c>
      <c r="AJ36" s="7">
        <v>1846555.2678749252</v>
      </c>
      <c r="AK36" s="7">
        <v>4980</v>
      </c>
      <c r="AM36">
        <v>2453028.66</v>
      </c>
      <c r="AN36">
        <v>2307586.56</v>
      </c>
      <c r="AO36">
        <v>2167591.3000000003</v>
      </c>
      <c r="AP36">
        <v>785218</v>
      </c>
      <c r="AQ36">
        <v>752882</v>
      </c>
      <c r="AR36">
        <v>767155</v>
      </c>
      <c r="AS36">
        <v>5359</v>
      </c>
      <c r="AT36">
        <v>5424</v>
      </c>
      <c r="AU36">
        <v>4991</v>
      </c>
      <c r="AW36" s="10" t="s">
        <v>1</v>
      </c>
      <c r="AX36" s="13">
        <v>-0.44426383486939819</v>
      </c>
      <c r="AY36" s="13">
        <v>-0.46191323499959691</v>
      </c>
      <c r="AZ36" s="13">
        <v>-0.66565664796310087</v>
      </c>
      <c r="BA36" s="13">
        <v>0.96260948993258055</v>
      </c>
      <c r="BB36" s="13">
        <v>0.95951107239198685</v>
      </c>
      <c r="BC36" s="13">
        <v>0.87397705453791141</v>
      </c>
      <c r="BD36" s="16">
        <v>1</v>
      </c>
      <c r="BE36" s="13"/>
      <c r="BF36" s="10"/>
    </row>
    <row r="37" spans="1:58" ht="15.75" thickBot="1" x14ac:dyDescent="0.3">
      <c r="A37" s="5" t="s">
        <v>36</v>
      </c>
      <c r="B37" s="7">
        <v>1614515.1364270065</v>
      </c>
      <c r="C37" s="7">
        <v>1760431.3217818495</v>
      </c>
      <c r="D37" s="7">
        <v>5294</v>
      </c>
      <c r="E37" s="7">
        <v>5359</v>
      </c>
      <c r="F37" s="7">
        <v>5435</v>
      </c>
      <c r="G37" s="7">
        <v>4980</v>
      </c>
      <c r="H37" s="7">
        <v>713911</v>
      </c>
      <c r="I37" s="7">
        <v>785218</v>
      </c>
      <c r="J37" s="7">
        <v>733491</v>
      </c>
      <c r="K37" s="7">
        <v>714996</v>
      </c>
      <c r="L37" s="7">
        <v>2578442.7000000002</v>
      </c>
      <c r="M37" s="7">
        <v>2453028.66</v>
      </c>
      <c r="N37" s="7">
        <v>2352594.1</v>
      </c>
      <c r="O37" s="7">
        <v>2304445.2000000002</v>
      </c>
      <c r="R37" s="11" t="s">
        <v>182</v>
      </c>
      <c r="S37" s="33">
        <v>0.31844458532700842</v>
      </c>
      <c r="T37" s="14">
        <v>0.30505230807584316</v>
      </c>
      <c r="U37" s="14">
        <v>0.99451113053110629</v>
      </c>
      <c r="V37" s="11">
        <v>1</v>
      </c>
      <c r="AH37" s="5" t="s">
        <v>49</v>
      </c>
      <c r="AI37" s="7">
        <v>1888584.8104627233</v>
      </c>
      <c r="AJ37" s="7">
        <v>1794192.6906990639</v>
      </c>
      <c r="AK37" s="7">
        <v>4894</v>
      </c>
      <c r="AM37">
        <v>2578442.7000000002</v>
      </c>
      <c r="AN37">
        <v>2453028.66</v>
      </c>
      <c r="AO37">
        <v>2304445.2000000002</v>
      </c>
      <c r="AP37">
        <v>713911</v>
      </c>
      <c r="AQ37">
        <v>785218</v>
      </c>
      <c r="AR37">
        <v>714996</v>
      </c>
      <c r="AS37">
        <v>5294</v>
      </c>
      <c r="AT37">
        <v>5359</v>
      </c>
      <c r="AU37">
        <v>4980</v>
      </c>
      <c r="AW37" s="10" t="s">
        <v>182</v>
      </c>
      <c r="AX37" s="13">
        <v>-0.43759397834571662</v>
      </c>
      <c r="AY37" s="13">
        <v>-0.43924396039124891</v>
      </c>
      <c r="AZ37" s="13">
        <v>-0.65114934307035921</v>
      </c>
      <c r="BA37" s="13">
        <v>0.95396021045345047</v>
      </c>
      <c r="BB37" s="13">
        <v>0.9591422694553251</v>
      </c>
      <c r="BC37" s="13">
        <v>0.87589196335712294</v>
      </c>
      <c r="BD37" s="13">
        <v>0.99451113053110629</v>
      </c>
      <c r="BE37" s="16">
        <v>1</v>
      </c>
      <c r="BF37" s="10"/>
    </row>
    <row r="38" spans="1:58" ht="15.75" thickBot="1" x14ac:dyDescent="0.3">
      <c r="A38" s="5" t="s">
        <v>37</v>
      </c>
      <c r="B38" s="7">
        <v>1591624.5103896966</v>
      </c>
      <c r="C38" s="7">
        <v>1614515.1364270065</v>
      </c>
      <c r="D38" s="7">
        <v>5267</v>
      </c>
      <c r="E38" s="7">
        <v>5294</v>
      </c>
      <c r="F38" s="7">
        <v>5424</v>
      </c>
      <c r="G38" s="7">
        <v>4967</v>
      </c>
      <c r="H38" s="7">
        <v>678211</v>
      </c>
      <c r="I38" s="7">
        <v>713911</v>
      </c>
      <c r="J38" s="7">
        <v>752882</v>
      </c>
      <c r="K38" s="7">
        <v>628152</v>
      </c>
      <c r="L38" s="7">
        <v>2501877.67</v>
      </c>
      <c r="M38" s="7">
        <v>2578442.7000000002</v>
      </c>
      <c r="N38" s="7">
        <v>2307586.56</v>
      </c>
      <c r="O38" s="7">
        <v>2220795.37</v>
      </c>
      <c r="AH38" s="2" t="s">
        <v>50</v>
      </c>
      <c r="AI38" s="7">
        <v>1524455.453760871</v>
      </c>
      <c r="AJ38" s="7">
        <v>1888584.8104627233</v>
      </c>
      <c r="AK38" s="7">
        <v>4854</v>
      </c>
      <c r="AM38">
        <v>2501877.67</v>
      </c>
      <c r="AN38">
        <v>2578442.7000000002</v>
      </c>
      <c r="AO38">
        <v>2220795.37</v>
      </c>
      <c r="AP38">
        <v>678211</v>
      </c>
      <c r="AQ38">
        <v>713911</v>
      </c>
      <c r="AR38">
        <v>628152</v>
      </c>
      <c r="AS38">
        <v>5267</v>
      </c>
      <c r="AT38">
        <v>5294</v>
      </c>
      <c r="AU38">
        <v>4967</v>
      </c>
      <c r="AW38" s="11" t="s">
        <v>184</v>
      </c>
      <c r="AX38" s="14">
        <v>-0.45218061278500626</v>
      </c>
      <c r="AY38" s="14">
        <v>-0.45185147227218125</v>
      </c>
      <c r="AZ38" s="14">
        <v>-0.52975394151574984</v>
      </c>
      <c r="BA38" s="14">
        <v>0.92118460530617097</v>
      </c>
      <c r="BB38" s="14">
        <v>0.92455394949766556</v>
      </c>
      <c r="BC38" s="14">
        <v>0.950314755968514</v>
      </c>
      <c r="BD38" s="14">
        <v>0.93405264374229757</v>
      </c>
      <c r="BE38" s="14">
        <v>0.9390830648316798</v>
      </c>
      <c r="BF38" s="11">
        <v>1</v>
      </c>
    </row>
    <row r="39" spans="1:58" x14ac:dyDescent="0.25">
      <c r="A39" s="2" t="s">
        <v>38</v>
      </c>
      <c r="B39" s="7">
        <v>1720802.6953462125</v>
      </c>
      <c r="C39" s="7">
        <v>1591624.5103896966</v>
      </c>
      <c r="D39" s="7">
        <v>5211</v>
      </c>
      <c r="E39" s="7">
        <v>5267</v>
      </c>
      <c r="F39" s="7">
        <v>5359</v>
      </c>
      <c r="G39" s="7">
        <v>4981</v>
      </c>
      <c r="H39" s="7">
        <v>787599</v>
      </c>
      <c r="I39" s="7">
        <v>678211</v>
      </c>
      <c r="J39" s="7">
        <v>785218</v>
      </c>
      <c r="K39" s="7">
        <v>758792</v>
      </c>
      <c r="L39" s="7">
        <v>2514359.61</v>
      </c>
      <c r="M39" s="7">
        <v>2501877.67</v>
      </c>
      <c r="N39" s="7">
        <v>2453028.66</v>
      </c>
      <c r="O39" s="7">
        <v>2113886.59</v>
      </c>
      <c r="AH39" s="2" t="s">
        <v>51</v>
      </c>
      <c r="AI39" s="7">
        <v>1415670.0524463917</v>
      </c>
      <c r="AJ39" s="7">
        <v>1524455.453760871</v>
      </c>
      <c r="AK39" s="7">
        <v>4709</v>
      </c>
      <c r="AM39">
        <v>2514359.61</v>
      </c>
      <c r="AN39">
        <v>2501877.67</v>
      </c>
      <c r="AO39">
        <v>2113886.59</v>
      </c>
      <c r="AP39">
        <v>787599</v>
      </c>
      <c r="AQ39">
        <v>678211</v>
      </c>
      <c r="AR39">
        <v>758792</v>
      </c>
      <c r="AS39">
        <v>5211</v>
      </c>
      <c r="AT39">
        <v>5267</v>
      </c>
      <c r="AU39">
        <v>4981</v>
      </c>
    </row>
    <row r="40" spans="1:58" x14ac:dyDescent="0.25">
      <c r="A40" s="2" t="s">
        <v>39</v>
      </c>
      <c r="B40" s="7">
        <v>1591556.1973046537</v>
      </c>
      <c r="C40" s="7">
        <v>1720802.6953462125</v>
      </c>
      <c r="D40" s="7">
        <v>5196</v>
      </c>
      <c r="E40" s="7">
        <v>5211</v>
      </c>
      <c r="F40" s="7">
        <v>5294</v>
      </c>
      <c r="G40" s="7">
        <v>4995</v>
      </c>
      <c r="H40" s="7">
        <v>714212</v>
      </c>
      <c r="I40" s="7">
        <v>787599</v>
      </c>
      <c r="J40" s="7">
        <v>713911</v>
      </c>
      <c r="K40" s="7">
        <v>700120</v>
      </c>
      <c r="L40" s="7">
        <v>2264157</v>
      </c>
      <c r="M40" s="7">
        <v>2514359.61</v>
      </c>
      <c r="N40" s="7">
        <v>2578442.7000000002</v>
      </c>
      <c r="O40" s="7">
        <v>2051346.6</v>
      </c>
      <c r="AH40" s="2" t="s">
        <v>52</v>
      </c>
      <c r="AI40" s="7">
        <v>1615174.0357166566</v>
      </c>
      <c r="AJ40" s="7">
        <v>1415670.0524463917</v>
      </c>
      <c r="AK40" s="7">
        <v>4656</v>
      </c>
      <c r="AM40">
        <v>2264157</v>
      </c>
      <c r="AN40">
        <v>2514359.61</v>
      </c>
      <c r="AO40">
        <v>2051346.6</v>
      </c>
      <c r="AP40">
        <v>714212</v>
      </c>
      <c r="AQ40">
        <v>787599</v>
      </c>
      <c r="AR40">
        <v>700120</v>
      </c>
      <c r="AS40">
        <v>5196</v>
      </c>
      <c r="AT40">
        <v>5211</v>
      </c>
      <c r="AU40">
        <v>4995</v>
      </c>
    </row>
    <row r="41" spans="1:58" x14ac:dyDescent="0.25">
      <c r="A41" s="2" t="s">
        <v>40</v>
      </c>
      <c r="B41" s="7">
        <v>1709947.3876385845</v>
      </c>
      <c r="C41" s="7">
        <v>1591556.1973046537</v>
      </c>
      <c r="D41" s="7">
        <v>5193</v>
      </c>
      <c r="E41" s="7">
        <v>5196</v>
      </c>
      <c r="F41" s="7">
        <v>5267</v>
      </c>
      <c r="G41" s="7">
        <v>5081</v>
      </c>
      <c r="H41" s="7">
        <v>743176</v>
      </c>
      <c r="I41" s="7">
        <v>714212</v>
      </c>
      <c r="J41" s="7">
        <v>678211</v>
      </c>
      <c r="K41" s="7">
        <v>741789</v>
      </c>
      <c r="L41" s="7">
        <v>2410071.3000000003</v>
      </c>
      <c r="M41" s="7">
        <v>2264157</v>
      </c>
      <c r="N41" s="7">
        <v>2501877.67</v>
      </c>
      <c r="O41" s="7">
        <v>2393557.48</v>
      </c>
      <c r="AH41" s="2" t="s">
        <v>53</v>
      </c>
      <c r="AI41" s="7">
        <v>1636896.7337183827</v>
      </c>
      <c r="AJ41" s="7">
        <v>1615174.0357166566</v>
      </c>
      <c r="AK41" s="7">
        <v>4685</v>
      </c>
      <c r="AM41">
        <v>2410071.3000000003</v>
      </c>
      <c r="AN41">
        <v>2264157</v>
      </c>
      <c r="AO41">
        <v>2393557.48</v>
      </c>
      <c r="AP41">
        <v>743176</v>
      </c>
      <c r="AQ41">
        <v>714212</v>
      </c>
      <c r="AR41">
        <v>741789</v>
      </c>
      <c r="AS41">
        <v>5193</v>
      </c>
      <c r="AT41">
        <v>5196</v>
      </c>
      <c r="AU41">
        <v>5081</v>
      </c>
    </row>
    <row r="42" spans="1:58" x14ac:dyDescent="0.25">
      <c r="A42" s="2" t="s">
        <v>41</v>
      </c>
      <c r="B42" s="7">
        <v>1884862.7763393745</v>
      </c>
      <c r="C42" s="7">
        <v>1709947.3876385845</v>
      </c>
      <c r="D42" s="7">
        <v>5107</v>
      </c>
      <c r="E42" s="7">
        <v>5193</v>
      </c>
      <c r="F42" s="7">
        <v>5211</v>
      </c>
      <c r="G42" s="7">
        <v>5186</v>
      </c>
      <c r="H42" s="7">
        <v>758444</v>
      </c>
      <c r="I42" s="7">
        <v>743176</v>
      </c>
      <c r="J42" s="7">
        <v>787599</v>
      </c>
      <c r="K42" s="7">
        <v>773199</v>
      </c>
      <c r="L42" s="7">
        <v>2644813.16</v>
      </c>
      <c r="M42" s="7">
        <v>2410071.3000000003</v>
      </c>
      <c r="N42" s="7">
        <v>2514359.61</v>
      </c>
      <c r="O42" s="7">
        <v>2213073.64</v>
      </c>
      <c r="AH42" s="2" t="s">
        <v>54</v>
      </c>
      <c r="AI42" s="7">
        <v>1619846.9428400716</v>
      </c>
      <c r="AJ42" s="7">
        <v>1636896.7337183827</v>
      </c>
      <c r="AK42" s="7">
        <v>4687</v>
      </c>
      <c r="AM42">
        <v>2644813.16</v>
      </c>
      <c r="AN42">
        <v>2410071.3000000003</v>
      </c>
      <c r="AO42">
        <v>2213073.64</v>
      </c>
      <c r="AP42">
        <v>758444</v>
      </c>
      <c r="AQ42">
        <v>743176</v>
      </c>
      <c r="AR42">
        <v>773199</v>
      </c>
      <c r="AS42">
        <v>5107</v>
      </c>
      <c r="AT42">
        <v>5193</v>
      </c>
      <c r="AU42">
        <v>5186</v>
      </c>
    </row>
    <row r="43" spans="1:58" x14ac:dyDescent="0.25">
      <c r="A43" s="2" t="s">
        <v>42</v>
      </c>
      <c r="B43" s="7">
        <v>1830739.4941246763</v>
      </c>
      <c r="C43" s="7">
        <v>1884862.7763393745</v>
      </c>
      <c r="D43" s="7">
        <v>5112</v>
      </c>
      <c r="E43" s="7">
        <v>5107</v>
      </c>
      <c r="F43" s="7">
        <v>5196</v>
      </c>
      <c r="G43" s="7">
        <v>5300</v>
      </c>
      <c r="H43" s="7">
        <v>765371</v>
      </c>
      <c r="I43" s="7">
        <v>758444</v>
      </c>
      <c r="J43" s="7">
        <v>714212</v>
      </c>
      <c r="K43" s="7">
        <v>803651</v>
      </c>
      <c r="L43" s="7">
        <v>2661204.9600000004</v>
      </c>
      <c r="M43" s="7">
        <v>2644813.16</v>
      </c>
      <c r="N43" s="7">
        <v>2264157</v>
      </c>
      <c r="O43" s="7">
        <v>2445155</v>
      </c>
      <c r="AH43" s="4" t="s">
        <v>55</v>
      </c>
      <c r="AI43" s="7">
        <v>1742495.6184027086</v>
      </c>
      <c r="AJ43" s="7">
        <v>1619846.9428400716</v>
      </c>
      <c r="AK43" s="7">
        <v>4692</v>
      </c>
      <c r="AM43">
        <v>2661204.9600000004</v>
      </c>
      <c r="AN43">
        <v>2644813.16</v>
      </c>
      <c r="AO43">
        <v>2445155</v>
      </c>
      <c r="AP43">
        <v>765371</v>
      </c>
      <c r="AQ43">
        <v>758444</v>
      </c>
      <c r="AR43">
        <v>803651</v>
      </c>
      <c r="AS43">
        <v>5112</v>
      </c>
      <c r="AT43">
        <v>5107</v>
      </c>
      <c r="AU43">
        <v>5300</v>
      </c>
    </row>
    <row r="44" spans="1:58" x14ac:dyDescent="0.25">
      <c r="A44" s="4" t="s">
        <v>43</v>
      </c>
      <c r="B44" s="7">
        <v>1795652.625638983</v>
      </c>
      <c r="C44" s="7">
        <v>1830739.4941246763</v>
      </c>
      <c r="D44" s="7">
        <v>5113</v>
      </c>
      <c r="E44" s="7">
        <v>5112</v>
      </c>
      <c r="F44" s="7">
        <v>5193</v>
      </c>
      <c r="G44" s="7">
        <v>5350</v>
      </c>
      <c r="H44" s="7">
        <v>754230</v>
      </c>
      <c r="I44" s="7">
        <v>765371</v>
      </c>
      <c r="J44" s="7">
        <v>743176</v>
      </c>
      <c r="K44" s="7">
        <v>738413</v>
      </c>
      <c r="L44" s="7">
        <v>2575622.62</v>
      </c>
      <c r="M44" s="7">
        <v>2661204.9600000004</v>
      </c>
      <c r="N44" s="7">
        <v>2410071.3000000003</v>
      </c>
      <c r="O44" s="7">
        <v>2252885</v>
      </c>
      <c r="AH44" s="6" t="s">
        <v>56</v>
      </c>
      <c r="AI44" s="7">
        <v>1729693.3877713601</v>
      </c>
      <c r="AJ44" s="7">
        <v>1742495.6184027086</v>
      </c>
      <c r="AK44" s="7">
        <v>4705</v>
      </c>
      <c r="AM44">
        <v>2575622.62</v>
      </c>
      <c r="AN44">
        <v>2661204.9600000004</v>
      </c>
      <c r="AO44">
        <v>2252885</v>
      </c>
      <c r="AP44">
        <v>754230</v>
      </c>
      <c r="AQ44">
        <v>765371</v>
      </c>
      <c r="AR44">
        <v>738413</v>
      </c>
      <c r="AS44">
        <v>5113</v>
      </c>
      <c r="AT44">
        <v>5112</v>
      </c>
      <c r="AU44">
        <v>5350</v>
      </c>
    </row>
    <row r="45" spans="1:58" x14ac:dyDescent="0.25">
      <c r="A45" s="6" t="s">
        <v>44</v>
      </c>
      <c r="B45" s="7">
        <v>1873124.941910642</v>
      </c>
      <c r="C45" s="7">
        <v>1795652.625638983</v>
      </c>
      <c r="D45" s="7">
        <v>4998</v>
      </c>
      <c r="E45" s="7">
        <v>5113</v>
      </c>
      <c r="F45" s="7">
        <v>5107</v>
      </c>
      <c r="G45" s="7">
        <v>5429</v>
      </c>
      <c r="H45" s="7">
        <v>746947</v>
      </c>
      <c r="I45" s="7">
        <v>754230</v>
      </c>
      <c r="J45" s="7">
        <v>758444</v>
      </c>
      <c r="K45" s="7">
        <v>773705</v>
      </c>
      <c r="L45" s="7">
        <v>2629997.58</v>
      </c>
      <c r="M45" s="7">
        <v>2575622.62</v>
      </c>
      <c r="N45" s="7">
        <v>2644813.16</v>
      </c>
      <c r="O45" s="7">
        <v>2579752.2200000002</v>
      </c>
      <c r="AH45" s="3" t="s">
        <v>57</v>
      </c>
      <c r="AI45" s="7">
        <v>1680895.2731859523</v>
      </c>
      <c r="AJ45" s="7">
        <v>1729693.3877713601</v>
      </c>
      <c r="AK45" s="7">
        <v>4677</v>
      </c>
      <c r="AM45">
        <v>2629997.58</v>
      </c>
      <c r="AN45">
        <v>2575622.62</v>
      </c>
      <c r="AO45">
        <v>2579752.2200000002</v>
      </c>
      <c r="AP45">
        <v>746947</v>
      </c>
      <c r="AQ45">
        <v>754230</v>
      </c>
      <c r="AR45">
        <v>773705</v>
      </c>
      <c r="AS45">
        <v>4998</v>
      </c>
      <c r="AT45">
        <v>5113</v>
      </c>
      <c r="AU45">
        <v>5429</v>
      </c>
    </row>
    <row r="46" spans="1:58" x14ac:dyDescent="0.25">
      <c r="A46" s="3" t="s">
        <v>45</v>
      </c>
      <c r="B46" s="7">
        <v>1868228.3741618535</v>
      </c>
      <c r="C46" s="7">
        <v>1873124.941910642</v>
      </c>
      <c r="D46" s="7">
        <v>4995</v>
      </c>
      <c r="E46" s="7">
        <v>4998</v>
      </c>
      <c r="F46" s="7">
        <v>5112</v>
      </c>
      <c r="G46" s="7">
        <v>5435</v>
      </c>
      <c r="H46" s="7">
        <v>677125</v>
      </c>
      <c r="I46" s="7">
        <v>746947</v>
      </c>
      <c r="J46" s="7">
        <v>765371</v>
      </c>
      <c r="K46" s="7">
        <v>733491</v>
      </c>
      <c r="L46" s="7">
        <v>2416431.15</v>
      </c>
      <c r="M46" s="7">
        <v>2629997.58</v>
      </c>
      <c r="N46" s="7">
        <v>2661204.9600000004</v>
      </c>
      <c r="O46" s="7">
        <v>2352594.1</v>
      </c>
      <c r="AH46" s="3" t="s">
        <v>58</v>
      </c>
      <c r="AI46" s="7">
        <v>1562548.1311823672</v>
      </c>
      <c r="AJ46" s="7">
        <v>1680895.2731859523</v>
      </c>
      <c r="AK46" s="7">
        <v>4661</v>
      </c>
      <c r="AM46">
        <v>2416431.15</v>
      </c>
      <c r="AN46">
        <v>2629997.58</v>
      </c>
      <c r="AO46">
        <v>2352594.1</v>
      </c>
      <c r="AP46">
        <v>677125</v>
      </c>
      <c r="AQ46">
        <v>746947</v>
      </c>
      <c r="AR46">
        <v>733491</v>
      </c>
      <c r="AS46">
        <v>4995</v>
      </c>
      <c r="AT46">
        <v>4998</v>
      </c>
      <c r="AU46">
        <v>5435</v>
      </c>
    </row>
    <row r="47" spans="1:58" x14ac:dyDescent="0.25">
      <c r="A47" s="3" t="s">
        <v>46</v>
      </c>
      <c r="B47" s="7">
        <v>1873571.167762066</v>
      </c>
      <c r="C47" s="7">
        <v>1868228.3741618535</v>
      </c>
      <c r="D47" s="7">
        <v>4914</v>
      </c>
      <c r="E47" s="7">
        <v>4995</v>
      </c>
      <c r="F47" s="7">
        <v>5113</v>
      </c>
      <c r="G47" s="7">
        <v>5424</v>
      </c>
      <c r="H47" s="7">
        <v>702966</v>
      </c>
      <c r="I47" s="7">
        <v>677125</v>
      </c>
      <c r="J47" s="7">
        <v>754230</v>
      </c>
      <c r="K47" s="7">
        <v>752882</v>
      </c>
      <c r="L47" s="7">
        <v>2404125.36</v>
      </c>
      <c r="M47" s="7">
        <v>2416431.15</v>
      </c>
      <c r="N47" s="7">
        <v>2575622.62</v>
      </c>
      <c r="O47" s="7">
        <v>2307586.56</v>
      </c>
      <c r="AH47" s="5" t="s">
        <v>59</v>
      </c>
      <c r="AI47" s="7">
        <v>1596795.425877979</v>
      </c>
      <c r="AJ47" s="7">
        <v>1562548.1311823672</v>
      </c>
      <c r="AK47" s="7">
        <v>4616</v>
      </c>
      <c r="AM47">
        <v>2404125.36</v>
      </c>
      <c r="AN47">
        <v>2416431.15</v>
      </c>
      <c r="AO47">
        <v>2307586.56</v>
      </c>
      <c r="AP47">
        <v>702966</v>
      </c>
      <c r="AQ47">
        <v>677125</v>
      </c>
      <c r="AR47">
        <v>752882</v>
      </c>
      <c r="AS47">
        <v>4914</v>
      </c>
      <c r="AT47">
        <v>4995</v>
      </c>
      <c r="AU47">
        <v>5424</v>
      </c>
    </row>
    <row r="48" spans="1:58" x14ac:dyDescent="0.25">
      <c r="A48" s="5" t="s">
        <v>47</v>
      </c>
      <c r="B48" s="7">
        <v>1846555.2678749252</v>
      </c>
      <c r="C48" s="7">
        <v>1873571.167762066</v>
      </c>
      <c r="D48" s="7">
        <v>4980</v>
      </c>
      <c r="E48" s="7">
        <v>4914</v>
      </c>
      <c r="F48" s="7">
        <v>4998</v>
      </c>
      <c r="G48" s="7">
        <v>5359</v>
      </c>
      <c r="H48" s="7">
        <v>753828</v>
      </c>
      <c r="I48" s="7">
        <v>702966</v>
      </c>
      <c r="J48" s="7">
        <v>746947</v>
      </c>
      <c r="K48" s="7">
        <v>785218</v>
      </c>
      <c r="L48" s="7">
        <v>2531682.6</v>
      </c>
      <c r="M48" s="7">
        <v>2404125.36</v>
      </c>
      <c r="N48" s="7">
        <v>2629997.58</v>
      </c>
      <c r="O48" s="7">
        <v>2453028.66</v>
      </c>
      <c r="AH48" s="5" t="s">
        <v>60</v>
      </c>
      <c r="AI48" s="7">
        <v>1556718.3164044346</v>
      </c>
      <c r="AJ48" s="7">
        <v>1596795.425877979</v>
      </c>
      <c r="AK48" s="7">
        <v>4551</v>
      </c>
      <c r="AM48">
        <v>2531682.6</v>
      </c>
      <c r="AN48">
        <v>2404125.36</v>
      </c>
      <c r="AO48">
        <v>2453028.66</v>
      </c>
      <c r="AP48">
        <v>753828</v>
      </c>
      <c r="AQ48">
        <v>702966</v>
      </c>
      <c r="AR48">
        <v>785218</v>
      </c>
      <c r="AS48">
        <v>4980</v>
      </c>
      <c r="AT48">
        <v>4914</v>
      </c>
      <c r="AU48">
        <v>5359</v>
      </c>
    </row>
    <row r="49" spans="1:47" x14ac:dyDescent="0.25">
      <c r="A49" s="5" t="s">
        <v>48</v>
      </c>
      <c r="B49" s="7">
        <v>1794192.6906990639</v>
      </c>
      <c r="C49" s="7">
        <v>1846555.2678749252</v>
      </c>
      <c r="D49" s="7">
        <v>4894</v>
      </c>
      <c r="E49" s="7">
        <v>4980</v>
      </c>
      <c r="F49" s="7">
        <v>4995</v>
      </c>
      <c r="G49" s="7">
        <v>5294</v>
      </c>
      <c r="H49" s="7">
        <v>676045</v>
      </c>
      <c r="I49" s="7">
        <v>753828</v>
      </c>
      <c r="J49" s="7">
        <v>677125</v>
      </c>
      <c r="K49" s="7">
        <v>713911</v>
      </c>
      <c r="L49" s="7">
        <v>2631993.1999999997</v>
      </c>
      <c r="M49" s="7">
        <v>2531682.6</v>
      </c>
      <c r="N49" s="7">
        <v>2416431.15</v>
      </c>
      <c r="O49" s="7">
        <v>2578442.7000000002</v>
      </c>
      <c r="AH49" s="5" t="s">
        <v>61</v>
      </c>
      <c r="AI49" s="7">
        <v>1548828.0886941513</v>
      </c>
      <c r="AJ49" s="7">
        <v>1556718.3164044346</v>
      </c>
      <c r="AK49" s="7">
        <v>4485</v>
      </c>
      <c r="AM49">
        <v>2631993.1999999997</v>
      </c>
      <c r="AN49">
        <v>2531682.6</v>
      </c>
      <c r="AO49">
        <v>2578442.7000000002</v>
      </c>
      <c r="AP49">
        <v>676045</v>
      </c>
      <c r="AQ49">
        <v>753828</v>
      </c>
      <c r="AR49">
        <v>713911</v>
      </c>
      <c r="AS49">
        <v>4894</v>
      </c>
      <c r="AT49">
        <v>4980</v>
      </c>
      <c r="AU49">
        <v>5294</v>
      </c>
    </row>
    <row r="50" spans="1:47" x14ac:dyDescent="0.25">
      <c r="A50" s="5" t="s">
        <v>49</v>
      </c>
      <c r="B50" s="7">
        <v>1888584.8104627233</v>
      </c>
      <c r="C50" s="7">
        <v>1794192.6906990639</v>
      </c>
      <c r="D50" s="7">
        <v>4854</v>
      </c>
      <c r="E50" s="7">
        <v>4894</v>
      </c>
      <c r="F50" s="7">
        <v>4914</v>
      </c>
      <c r="G50" s="7">
        <v>5267</v>
      </c>
      <c r="H50" s="7">
        <v>680362</v>
      </c>
      <c r="I50" s="7">
        <v>676045</v>
      </c>
      <c r="J50" s="7">
        <v>702966</v>
      </c>
      <c r="K50" s="7">
        <v>678211</v>
      </c>
      <c r="L50" s="7">
        <v>2519565.7800000003</v>
      </c>
      <c r="M50" s="7">
        <v>2631993.1999999997</v>
      </c>
      <c r="N50" s="7">
        <v>2404125.36</v>
      </c>
      <c r="O50" s="7">
        <v>2501877.67</v>
      </c>
      <c r="AH50" s="2" t="s">
        <v>62</v>
      </c>
      <c r="AI50" s="7">
        <v>1467723.0299409148</v>
      </c>
      <c r="AJ50" s="7">
        <v>1548828.0886941513</v>
      </c>
      <c r="AK50" s="7">
        <v>4165</v>
      </c>
      <c r="AM50">
        <v>2519565.7800000003</v>
      </c>
      <c r="AN50">
        <v>2631993.1999999997</v>
      </c>
      <c r="AO50">
        <v>2501877.67</v>
      </c>
      <c r="AP50">
        <v>680362</v>
      </c>
      <c r="AQ50">
        <v>676045</v>
      </c>
      <c r="AR50">
        <v>678211</v>
      </c>
      <c r="AS50">
        <v>4854</v>
      </c>
      <c r="AT50">
        <v>4894</v>
      </c>
      <c r="AU50">
        <v>5267</v>
      </c>
    </row>
    <row r="51" spans="1:47" x14ac:dyDescent="0.25">
      <c r="A51" s="2" t="s">
        <v>50</v>
      </c>
      <c r="B51" s="7">
        <v>1524455.453760871</v>
      </c>
      <c r="C51" s="7">
        <v>1888584.8104627233</v>
      </c>
      <c r="D51" s="7">
        <v>4709</v>
      </c>
      <c r="E51" s="7">
        <v>4854</v>
      </c>
      <c r="F51" s="7">
        <v>4980</v>
      </c>
      <c r="G51" s="7">
        <v>5211</v>
      </c>
      <c r="H51" s="7">
        <v>703309</v>
      </c>
      <c r="I51" s="7">
        <v>680362</v>
      </c>
      <c r="J51" s="7">
        <v>753828</v>
      </c>
      <c r="K51" s="7">
        <v>787599</v>
      </c>
      <c r="L51" s="7">
        <v>2460593.77</v>
      </c>
      <c r="M51" s="7">
        <v>2519565.7800000003</v>
      </c>
      <c r="N51" s="7">
        <v>2531682.6</v>
      </c>
      <c r="O51" s="7">
        <v>2514359.61</v>
      </c>
      <c r="AH51" s="2" t="s">
        <v>63</v>
      </c>
      <c r="AI51" s="7">
        <v>1375664.6086436964</v>
      </c>
      <c r="AJ51" s="7">
        <v>1467723.0299409148</v>
      </c>
      <c r="AK51" s="7">
        <v>3864</v>
      </c>
      <c r="AM51">
        <v>2460593.77</v>
      </c>
      <c r="AN51">
        <v>2519565.7800000003</v>
      </c>
      <c r="AO51">
        <v>2514359.61</v>
      </c>
      <c r="AP51">
        <v>703309</v>
      </c>
      <c r="AQ51">
        <v>680362</v>
      </c>
      <c r="AR51">
        <v>787599</v>
      </c>
      <c r="AS51">
        <v>4709</v>
      </c>
      <c r="AT51">
        <v>4854</v>
      </c>
      <c r="AU51">
        <v>5211</v>
      </c>
    </row>
    <row r="52" spans="1:47" x14ac:dyDescent="0.25">
      <c r="A52" s="2" t="s">
        <v>51</v>
      </c>
      <c r="B52" s="7">
        <v>1415670.0524463917</v>
      </c>
      <c r="C52" s="7">
        <v>1524455.453760871</v>
      </c>
      <c r="D52" s="7">
        <v>4656</v>
      </c>
      <c r="E52" s="7">
        <v>4709</v>
      </c>
      <c r="F52" s="7">
        <v>4894</v>
      </c>
      <c r="G52" s="7">
        <v>5196</v>
      </c>
      <c r="H52" s="7">
        <v>661651</v>
      </c>
      <c r="I52" s="7">
        <v>703309</v>
      </c>
      <c r="J52" s="7">
        <v>676045</v>
      </c>
      <c r="K52" s="7">
        <v>714212</v>
      </c>
      <c r="L52" s="7">
        <v>2247916.8000000003</v>
      </c>
      <c r="M52" s="7">
        <v>2460593.77</v>
      </c>
      <c r="N52" s="7">
        <v>2631993.1999999997</v>
      </c>
      <c r="O52" s="7">
        <v>2264157</v>
      </c>
      <c r="AH52" s="2" t="s">
        <v>64</v>
      </c>
      <c r="AI52" s="7">
        <v>1654808.2055367455</v>
      </c>
      <c r="AJ52" s="7">
        <v>1375664.6086436964</v>
      </c>
      <c r="AK52" s="7">
        <v>3871</v>
      </c>
      <c r="AM52">
        <v>2247916.8000000003</v>
      </c>
      <c r="AN52">
        <v>2460593.77</v>
      </c>
      <c r="AO52">
        <v>2264157</v>
      </c>
      <c r="AP52">
        <v>661651</v>
      </c>
      <c r="AQ52">
        <v>703309</v>
      </c>
      <c r="AR52">
        <v>714212</v>
      </c>
      <c r="AS52">
        <v>4656</v>
      </c>
      <c r="AT52">
        <v>4709</v>
      </c>
      <c r="AU52">
        <v>5196</v>
      </c>
    </row>
    <row r="53" spans="1:47" x14ac:dyDescent="0.25">
      <c r="A53" s="2" t="s">
        <v>52</v>
      </c>
      <c r="B53" s="7">
        <v>1615174.0357166566</v>
      </c>
      <c r="C53" s="7">
        <v>1415670.0524463917</v>
      </c>
      <c r="D53" s="7">
        <v>4685</v>
      </c>
      <c r="E53" s="7">
        <v>4656</v>
      </c>
      <c r="F53" s="7">
        <v>4854</v>
      </c>
      <c r="G53" s="7">
        <v>5193</v>
      </c>
      <c r="H53" s="7">
        <v>742675</v>
      </c>
      <c r="I53" s="7">
        <v>661651</v>
      </c>
      <c r="J53" s="7">
        <v>680362</v>
      </c>
      <c r="K53" s="7">
        <v>743176</v>
      </c>
      <c r="L53" s="7">
        <v>2536833.8000000003</v>
      </c>
      <c r="M53" s="7">
        <v>2247916.8000000003</v>
      </c>
      <c r="N53" s="7">
        <v>2519565.7800000003</v>
      </c>
      <c r="O53" s="7">
        <v>2410071.3000000003</v>
      </c>
      <c r="AH53" s="2" t="s">
        <v>65</v>
      </c>
      <c r="AI53" s="7">
        <v>1575672.110469362</v>
      </c>
      <c r="AJ53" s="7">
        <v>1654808.2055367455</v>
      </c>
      <c r="AK53" s="7">
        <v>3936</v>
      </c>
      <c r="AM53">
        <v>2536833.8000000003</v>
      </c>
      <c r="AN53">
        <v>2247916.8000000003</v>
      </c>
      <c r="AO53">
        <v>2410071.3000000003</v>
      </c>
      <c r="AP53">
        <v>742675</v>
      </c>
      <c r="AQ53">
        <v>661651</v>
      </c>
      <c r="AR53">
        <v>743176</v>
      </c>
      <c r="AS53">
        <v>4685</v>
      </c>
      <c r="AT53">
        <v>4656</v>
      </c>
      <c r="AU53">
        <v>5193</v>
      </c>
    </row>
    <row r="54" spans="1:47" x14ac:dyDescent="0.25">
      <c r="A54" s="2" t="s">
        <v>53</v>
      </c>
      <c r="B54" s="7">
        <v>1636896.7337183827</v>
      </c>
      <c r="C54" s="7">
        <v>1615174.0357166566</v>
      </c>
      <c r="D54" s="7">
        <v>4687</v>
      </c>
      <c r="E54" s="7">
        <v>4685</v>
      </c>
      <c r="F54" s="7">
        <v>4709</v>
      </c>
      <c r="G54" s="7">
        <v>5107</v>
      </c>
      <c r="H54" s="7">
        <v>712248</v>
      </c>
      <c r="I54" s="7">
        <v>742675</v>
      </c>
      <c r="J54" s="7">
        <v>703309</v>
      </c>
      <c r="K54" s="7">
        <v>758444</v>
      </c>
      <c r="L54" s="7">
        <v>2510169.7199999997</v>
      </c>
      <c r="M54" s="7">
        <v>2536833.8000000003</v>
      </c>
      <c r="N54" s="7">
        <v>2460593.77</v>
      </c>
      <c r="O54" s="7">
        <v>2644813.16</v>
      </c>
      <c r="AH54" s="2" t="s">
        <v>66</v>
      </c>
      <c r="AI54" s="7">
        <v>1697765.4849631547</v>
      </c>
      <c r="AJ54" s="7">
        <v>1575672.110469362</v>
      </c>
      <c r="AK54" s="7">
        <v>4063</v>
      </c>
      <c r="AM54">
        <v>2510169.7199999997</v>
      </c>
      <c r="AN54">
        <v>2536833.8000000003</v>
      </c>
      <c r="AO54">
        <v>2644813.16</v>
      </c>
      <c r="AP54">
        <v>712248</v>
      </c>
      <c r="AQ54">
        <v>742675</v>
      </c>
      <c r="AR54">
        <v>758444</v>
      </c>
      <c r="AS54">
        <v>4687</v>
      </c>
      <c r="AT54">
        <v>4685</v>
      </c>
      <c r="AU54">
        <v>5107</v>
      </c>
    </row>
    <row r="55" spans="1:47" x14ac:dyDescent="0.25">
      <c r="A55" s="2" t="s">
        <v>54</v>
      </c>
      <c r="B55" s="7">
        <v>1619846.9428400716</v>
      </c>
      <c r="C55" s="7">
        <v>1636896.7337183827</v>
      </c>
      <c r="D55" s="7">
        <v>4692</v>
      </c>
      <c r="E55" s="7">
        <v>4687</v>
      </c>
      <c r="F55" s="7">
        <v>4656</v>
      </c>
      <c r="G55" s="7">
        <v>5112</v>
      </c>
      <c r="H55" s="7">
        <v>708422</v>
      </c>
      <c r="I55" s="7">
        <v>712248</v>
      </c>
      <c r="J55" s="7">
        <v>661651</v>
      </c>
      <c r="K55" s="7">
        <v>765371</v>
      </c>
      <c r="L55" s="7">
        <v>2412438.7199999997</v>
      </c>
      <c r="M55" s="7">
        <v>2510169.7199999997</v>
      </c>
      <c r="N55" s="7">
        <v>2247916.8000000003</v>
      </c>
      <c r="O55" s="7">
        <v>2661204.9600000004</v>
      </c>
      <c r="AH55" s="4" t="s">
        <v>67</v>
      </c>
      <c r="AI55" s="7">
        <v>1704662.9821416715</v>
      </c>
      <c r="AJ55" s="7">
        <v>1697765.4849631547</v>
      </c>
      <c r="AK55" s="7">
        <v>4104</v>
      </c>
      <c r="AM55">
        <v>2412438.7199999997</v>
      </c>
      <c r="AN55">
        <v>2510169.7199999997</v>
      </c>
      <c r="AO55">
        <v>2661204.9600000004</v>
      </c>
      <c r="AP55">
        <v>708422</v>
      </c>
      <c r="AQ55">
        <v>712248</v>
      </c>
      <c r="AR55">
        <v>765371</v>
      </c>
      <c r="AS55">
        <v>4692</v>
      </c>
      <c r="AT55">
        <v>4687</v>
      </c>
      <c r="AU55">
        <v>5112</v>
      </c>
    </row>
    <row r="56" spans="1:47" x14ac:dyDescent="0.25">
      <c r="A56" s="4" t="s">
        <v>55</v>
      </c>
      <c r="B56" s="7">
        <v>1742495.6184027086</v>
      </c>
      <c r="C56" s="7">
        <v>1619846.9428400716</v>
      </c>
      <c r="D56" s="7">
        <v>4705</v>
      </c>
      <c r="E56" s="7">
        <v>4692</v>
      </c>
      <c r="F56" s="7">
        <v>4685</v>
      </c>
      <c r="G56" s="7">
        <v>5113</v>
      </c>
      <c r="H56" s="7">
        <v>718164</v>
      </c>
      <c r="I56" s="7">
        <v>708422</v>
      </c>
      <c r="J56" s="7">
        <v>742675</v>
      </c>
      <c r="K56" s="7">
        <v>754230</v>
      </c>
      <c r="L56" s="7">
        <v>2502777.7000000002</v>
      </c>
      <c r="M56" s="7">
        <v>2412438.7199999997</v>
      </c>
      <c r="N56" s="7">
        <v>2536833.8000000003</v>
      </c>
      <c r="O56" s="7">
        <v>2575622.62</v>
      </c>
      <c r="AH56" s="6" t="s">
        <v>68</v>
      </c>
      <c r="AI56" s="7">
        <v>1637579.8977627298</v>
      </c>
      <c r="AJ56" s="7">
        <v>1704662.9821416715</v>
      </c>
      <c r="AK56" s="7">
        <v>4103</v>
      </c>
      <c r="AM56">
        <v>2502777.7000000002</v>
      </c>
      <c r="AN56">
        <v>2412438.7199999997</v>
      </c>
      <c r="AO56">
        <v>2575622.62</v>
      </c>
      <c r="AP56">
        <v>718164</v>
      </c>
      <c r="AQ56">
        <v>708422</v>
      </c>
      <c r="AR56">
        <v>754230</v>
      </c>
      <c r="AS56">
        <v>4705</v>
      </c>
      <c r="AT56">
        <v>4692</v>
      </c>
      <c r="AU56">
        <v>5113</v>
      </c>
    </row>
    <row r="57" spans="1:47" x14ac:dyDescent="0.25">
      <c r="A57" s="6" t="s">
        <v>56</v>
      </c>
      <c r="B57" s="7">
        <v>1729693.3877713601</v>
      </c>
      <c r="C57" s="7">
        <v>1742495.6184027086</v>
      </c>
      <c r="D57" s="7">
        <v>4677</v>
      </c>
      <c r="E57" s="7">
        <v>4705</v>
      </c>
      <c r="F57" s="7">
        <v>4687</v>
      </c>
      <c r="G57" s="7">
        <v>4998</v>
      </c>
      <c r="H57" s="7">
        <v>670455</v>
      </c>
      <c r="I57" s="7">
        <v>718164</v>
      </c>
      <c r="J57" s="7">
        <v>712248</v>
      </c>
      <c r="K57" s="7">
        <v>746947</v>
      </c>
      <c r="L57" s="7">
        <v>2584276.3499999996</v>
      </c>
      <c r="M57" s="7">
        <v>2502777.7000000002</v>
      </c>
      <c r="N57" s="7">
        <v>2510169.7199999997</v>
      </c>
      <c r="O57" s="7">
        <v>2629997.58</v>
      </c>
      <c r="AH57" s="3" t="s">
        <v>69</v>
      </c>
      <c r="AI57" s="7">
        <v>1685998.9709885148</v>
      </c>
      <c r="AJ57" s="7">
        <v>1637579.8977627298</v>
      </c>
      <c r="AK57" s="7">
        <v>4117</v>
      </c>
      <c r="AM57">
        <v>2584276.3499999996</v>
      </c>
      <c r="AN57">
        <v>2502777.7000000002</v>
      </c>
      <c r="AO57">
        <v>2629997.58</v>
      </c>
      <c r="AP57">
        <v>670455</v>
      </c>
      <c r="AQ57">
        <v>718164</v>
      </c>
      <c r="AR57">
        <v>746947</v>
      </c>
      <c r="AS57">
        <v>4677</v>
      </c>
      <c r="AT57">
        <v>4705</v>
      </c>
      <c r="AU57">
        <v>4998</v>
      </c>
    </row>
    <row r="58" spans="1:47" x14ac:dyDescent="0.25">
      <c r="A58" s="3" t="s">
        <v>57</v>
      </c>
      <c r="B58" s="7">
        <v>1680895.2731859523</v>
      </c>
      <c r="C58" s="7">
        <v>1729693.3877713601</v>
      </c>
      <c r="D58" s="7">
        <v>4661</v>
      </c>
      <c r="E58" s="7">
        <v>4677</v>
      </c>
      <c r="F58" s="7">
        <v>4692</v>
      </c>
      <c r="G58" s="7">
        <v>4995</v>
      </c>
      <c r="H58" s="7">
        <v>659220</v>
      </c>
      <c r="I58" s="7">
        <v>670455</v>
      </c>
      <c r="J58" s="7">
        <v>708422</v>
      </c>
      <c r="K58" s="7">
        <v>677125</v>
      </c>
      <c r="L58" s="7">
        <v>2462406.2999999998</v>
      </c>
      <c r="M58" s="7">
        <v>2584276.3499999996</v>
      </c>
      <c r="N58" s="7">
        <v>2412438.7199999997</v>
      </c>
      <c r="O58" s="7">
        <v>2416431.15</v>
      </c>
      <c r="AH58" s="3" t="s">
        <v>70</v>
      </c>
      <c r="AI58" s="7">
        <v>1633977.9924317864</v>
      </c>
      <c r="AJ58" s="7">
        <v>1685998.9709885148</v>
      </c>
      <c r="AK58" s="7">
        <v>4088</v>
      </c>
      <c r="AM58">
        <v>2462406.2999999998</v>
      </c>
      <c r="AN58">
        <v>2584276.3499999996</v>
      </c>
      <c r="AO58">
        <v>2416431.15</v>
      </c>
      <c r="AP58">
        <v>659220</v>
      </c>
      <c r="AQ58">
        <v>670455</v>
      </c>
      <c r="AR58">
        <v>677125</v>
      </c>
      <c r="AS58">
        <v>4661</v>
      </c>
      <c r="AT58">
        <v>4677</v>
      </c>
      <c r="AU58">
        <v>4995</v>
      </c>
    </row>
    <row r="59" spans="1:47" x14ac:dyDescent="0.25">
      <c r="A59" s="3" t="s">
        <v>58</v>
      </c>
      <c r="B59" s="7">
        <v>1562548.1311823672</v>
      </c>
      <c r="C59" s="7">
        <v>1680895.2731859523</v>
      </c>
      <c r="D59" s="7">
        <v>4616</v>
      </c>
      <c r="E59" s="7">
        <v>4661</v>
      </c>
      <c r="F59" s="7">
        <v>4705</v>
      </c>
      <c r="G59" s="7">
        <v>4914</v>
      </c>
      <c r="H59" s="7">
        <v>669124</v>
      </c>
      <c r="I59" s="7">
        <v>659220</v>
      </c>
      <c r="J59" s="7">
        <v>718164</v>
      </c>
      <c r="K59" s="7">
        <v>702966</v>
      </c>
      <c r="L59" s="7">
        <v>2455111.92</v>
      </c>
      <c r="M59" s="7">
        <v>2462406.2999999998</v>
      </c>
      <c r="N59" s="7">
        <v>2502777.7000000002</v>
      </c>
      <c r="O59" s="7">
        <v>2404125.36</v>
      </c>
      <c r="AH59" s="5" t="s">
        <v>71</v>
      </c>
      <c r="AI59" s="7">
        <v>1591616.7762065988</v>
      </c>
      <c r="AJ59" s="7">
        <v>1633977.9924317864</v>
      </c>
      <c r="AK59" s="7">
        <v>3997</v>
      </c>
      <c r="AM59">
        <v>2455111.92</v>
      </c>
      <c r="AN59">
        <v>2462406.2999999998</v>
      </c>
      <c r="AO59">
        <v>2404125.36</v>
      </c>
      <c r="AP59">
        <v>669124</v>
      </c>
      <c r="AQ59">
        <v>659220</v>
      </c>
      <c r="AR59">
        <v>702966</v>
      </c>
      <c r="AS59">
        <v>4616</v>
      </c>
      <c r="AT59">
        <v>4661</v>
      </c>
      <c r="AU59">
        <v>4914</v>
      </c>
    </row>
    <row r="60" spans="1:47" x14ac:dyDescent="0.25">
      <c r="A60" s="5" t="s">
        <v>59</v>
      </c>
      <c r="B60" s="7">
        <v>1596795.425877979</v>
      </c>
      <c r="C60" s="7">
        <v>1562548.1311823672</v>
      </c>
      <c r="D60" s="7">
        <v>4551</v>
      </c>
      <c r="E60" s="7">
        <v>4616</v>
      </c>
      <c r="F60" s="7">
        <v>4677</v>
      </c>
      <c r="G60" s="7">
        <v>4980</v>
      </c>
      <c r="H60" s="7">
        <v>655204</v>
      </c>
      <c r="I60" s="7">
        <v>669124</v>
      </c>
      <c r="J60" s="7">
        <v>670455</v>
      </c>
      <c r="K60" s="7">
        <v>753828</v>
      </c>
      <c r="L60" s="7">
        <v>2524439.7000000002</v>
      </c>
      <c r="M60" s="7">
        <v>2455111.92</v>
      </c>
      <c r="N60" s="7">
        <v>2584276.3499999996</v>
      </c>
      <c r="O60" s="7">
        <v>2531682.6</v>
      </c>
      <c r="AH60" s="5" t="s">
        <v>72</v>
      </c>
      <c r="AI60" s="7">
        <v>1613879.3732988115</v>
      </c>
      <c r="AJ60" s="7">
        <v>1591616.7762065988</v>
      </c>
      <c r="AK60" s="7">
        <v>3915</v>
      </c>
      <c r="AM60">
        <v>2524439.7000000002</v>
      </c>
      <c r="AN60">
        <v>2455111.92</v>
      </c>
      <c r="AO60">
        <v>2531682.6</v>
      </c>
      <c r="AP60">
        <v>655204</v>
      </c>
      <c r="AQ60">
        <v>669124</v>
      </c>
      <c r="AR60">
        <v>753828</v>
      </c>
      <c r="AS60">
        <v>4551</v>
      </c>
      <c r="AT60">
        <v>4616</v>
      </c>
      <c r="AU60">
        <v>4980</v>
      </c>
    </row>
    <row r="61" spans="1:47" x14ac:dyDescent="0.25">
      <c r="A61" s="5" t="s">
        <v>60</v>
      </c>
      <c r="B61" s="7">
        <v>1556718.3164044346</v>
      </c>
      <c r="C61" s="7">
        <v>1596795.425877979</v>
      </c>
      <c r="D61" s="7">
        <v>4485</v>
      </c>
      <c r="E61" s="7">
        <v>4551</v>
      </c>
      <c r="F61" s="7">
        <v>4661</v>
      </c>
      <c r="G61" s="7">
        <v>4894</v>
      </c>
      <c r="H61" s="7">
        <v>638657</v>
      </c>
      <c r="I61" s="7">
        <v>655204</v>
      </c>
      <c r="J61" s="7">
        <v>659220</v>
      </c>
      <c r="K61" s="7">
        <v>676045</v>
      </c>
      <c r="L61" s="7">
        <v>2763343.05</v>
      </c>
      <c r="M61" s="7">
        <v>2524439.7000000002</v>
      </c>
      <c r="N61" s="7">
        <v>2462406.2999999998</v>
      </c>
      <c r="O61" s="7">
        <v>2631993.1999999997</v>
      </c>
      <c r="AH61" s="5" t="s">
        <v>73</v>
      </c>
      <c r="AI61" s="7">
        <v>1557860.9174799176</v>
      </c>
      <c r="AJ61" s="7">
        <v>1613879.3732988115</v>
      </c>
      <c r="AK61" s="7">
        <v>3871</v>
      </c>
      <c r="AM61">
        <v>2763343.05</v>
      </c>
      <c r="AN61">
        <v>2524439.7000000002</v>
      </c>
      <c r="AO61">
        <v>2631993.1999999997</v>
      </c>
      <c r="AP61">
        <v>638657</v>
      </c>
      <c r="AQ61">
        <v>655204</v>
      </c>
      <c r="AR61">
        <v>676045</v>
      </c>
      <c r="AS61">
        <v>4485</v>
      </c>
      <c r="AT61">
        <v>4551</v>
      </c>
      <c r="AU61">
        <v>4894</v>
      </c>
    </row>
    <row r="62" spans="1:47" x14ac:dyDescent="0.25">
      <c r="A62" s="5" t="s">
        <v>61</v>
      </c>
      <c r="B62" s="7">
        <v>1548828.0886941513</v>
      </c>
      <c r="C62" s="7">
        <v>1556718.3164044346</v>
      </c>
      <c r="D62" s="7">
        <v>4165</v>
      </c>
      <c r="E62" s="7">
        <v>4485</v>
      </c>
      <c r="F62" s="7">
        <v>4616</v>
      </c>
      <c r="G62" s="7">
        <v>4854</v>
      </c>
      <c r="H62" s="7">
        <v>598331</v>
      </c>
      <c r="I62" s="7">
        <v>638657</v>
      </c>
      <c r="J62" s="7">
        <v>669124</v>
      </c>
      <c r="K62" s="7">
        <v>680362</v>
      </c>
      <c r="L62" s="7">
        <v>2601459</v>
      </c>
      <c r="M62" s="7">
        <v>2763343.05</v>
      </c>
      <c r="N62" s="7">
        <v>2455111.92</v>
      </c>
      <c r="O62" s="7">
        <v>2519565.7800000003</v>
      </c>
      <c r="AH62" s="2" t="s">
        <v>74</v>
      </c>
      <c r="AI62" s="7">
        <v>1542110.1706167429</v>
      </c>
      <c r="AJ62" s="7">
        <v>1557860.9174799176</v>
      </c>
      <c r="AK62" s="7">
        <v>3824</v>
      </c>
      <c r="AM62">
        <v>2601459</v>
      </c>
      <c r="AN62">
        <v>2763343.05</v>
      </c>
      <c r="AO62">
        <v>2519565.7800000003</v>
      </c>
      <c r="AP62">
        <v>598331</v>
      </c>
      <c r="AQ62">
        <v>638657</v>
      </c>
      <c r="AR62">
        <v>680362</v>
      </c>
      <c r="AS62">
        <v>4165</v>
      </c>
      <c r="AT62">
        <v>4485</v>
      </c>
      <c r="AU62">
        <v>4854</v>
      </c>
    </row>
    <row r="63" spans="1:47" x14ac:dyDescent="0.25">
      <c r="A63" s="2" t="s">
        <v>62</v>
      </c>
      <c r="B63" s="7">
        <v>1467723.0299409148</v>
      </c>
      <c r="C63" s="7">
        <v>1548828.0886941513</v>
      </c>
      <c r="D63" s="7">
        <v>3864</v>
      </c>
      <c r="E63" s="7">
        <v>4165</v>
      </c>
      <c r="F63" s="7">
        <v>4551</v>
      </c>
      <c r="G63" s="7">
        <v>4709</v>
      </c>
      <c r="H63" s="7">
        <v>571129</v>
      </c>
      <c r="I63" s="7">
        <v>598331</v>
      </c>
      <c r="J63" s="7">
        <v>655204</v>
      </c>
      <c r="K63" s="7">
        <v>703309</v>
      </c>
      <c r="L63" s="7">
        <v>2204334.7200000002</v>
      </c>
      <c r="M63" s="7">
        <v>2601459</v>
      </c>
      <c r="N63" s="7">
        <v>2524439.7000000002</v>
      </c>
      <c r="O63" s="7">
        <v>2460593.77</v>
      </c>
      <c r="AH63" s="2" t="s">
        <v>75</v>
      </c>
      <c r="AI63" s="7">
        <v>1441947.7527716921</v>
      </c>
      <c r="AJ63" s="7">
        <v>1542110.1706167429</v>
      </c>
      <c r="AK63" s="7">
        <v>3804</v>
      </c>
      <c r="AM63">
        <v>2204334.7200000002</v>
      </c>
      <c r="AN63">
        <v>2601459</v>
      </c>
      <c r="AO63">
        <v>2460593.77</v>
      </c>
      <c r="AP63">
        <v>571129</v>
      </c>
      <c r="AQ63">
        <v>598331</v>
      </c>
      <c r="AR63">
        <v>703309</v>
      </c>
      <c r="AS63">
        <v>3864</v>
      </c>
      <c r="AT63">
        <v>4165</v>
      </c>
      <c r="AU63">
        <v>4709</v>
      </c>
    </row>
    <row r="64" spans="1:47" x14ac:dyDescent="0.25">
      <c r="A64" s="2" t="s">
        <v>63</v>
      </c>
      <c r="B64" s="7">
        <v>1375664.6086436964</v>
      </c>
      <c r="C64" s="7">
        <v>1467723.0299409148</v>
      </c>
      <c r="D64" s="7">
        <v>3871</v>
      </c>
      <c r="E64" s="7">
        <v>3864</v>
      </c>
      <c r="F64" s="7">
        <v>4485</v>
      </c>
      <c r="G64" s="7">
        <v>4656</v>
      </c>
      <c r="H64" s="7">
        <v>553633</v>
      </c>
      <c r="I64" s="7">
        <v>571129</v>
      </c>
      <c r="J64" s="7">
        <v>638657</v>
      </c>
      <c r="K64" s="7">
        <v>661651</v>
      </c>
      <c r="L64" s="7">
        <v>2050894.5099999998</v>
      </c>
      <c r="M64" s="7">
        <v>2204334.7200000002</v>
      </c>
      <c r="N64" s="7">
        <v>2763343.05</v>
      </c>
      <c r="O64" s="7">
        <v>2247916.8000000003</v>
      </c>
      <c r="AH64" s="2" t="s">
        <v>76</v>
      </c>
      <c r="AI64" s="7">
        <v>1690088.9928965012</v>
      </c>
      <c r="AJ64" s="7">
        <v>1441947.7527716921</v>
      </c>
      <c r="AK64" s="7">
        <v>3809</v>
      </c>
      <c r="AM64">
        <v>2050894.5099999998</v>
      </c>
      <c r="AN64">
        <v>2204334.7200000002</v>
      </c>
      <c r="AO64">
        <v>2247916.8000000003</v>
      </c>
      <c r="AP64">
        <v>553633</v>
      </c>
      <c r="AQ64">
        <v>571129</v>
      </c>
      <c r="AR64">
        <v>661651</v>
      </c>
      <c r="AS64">
        <v>3871</v>
      </c>
      <c r="AT64">
        <v>3864</v>
      </c>
      <c r="AU64">
        <v>4656</v>
      </c>
    </row>
    <row r="65" spans="1:47" x14ac:dyDescent="0.25">
      <c r="A65" s="2" t="s">
        <v>64</v>
      </c>
      <c r="B65" s="7">
        <v>1654808.2055367455</v>
      </c>
      <c r="C65" s="7">
        <v>1375664.6086436964</v>
      </c>
      <c r="D65" s="7">
        <v>3936</v>
      </c>
      <c r="E65" s="7">
        <v>3871</v>
      </c>
      <c r="F65" s="7">
        <v>4165</v>
      </c>
      <c r="G65" s="7">
        <v>4685</v>
      </c>
      <c r="H65" s="7">
        <v>606682</v>
      </c>
      <c r="I65" s="7">
        <v>553633</v>
      </c>
      <c r="J65" s="7">
        <v>598331</v>
      </c>
      <c r="K65" s="7">
        <v>742675</v>
      </c>
      <c r="L65" s="7">
        <v>2343415.6800000002</v>
      </c>
      <c r="M65" s="7">
        <v>2050894.5099999998</v>
      </c>
      <c r="N65" s="7">
        <v>2601459</v>
      </c>
      <c r="O65" s="7">
        <v>2536833.8000000003</v>
      </c>
      <c r="AH65" s="2" t="s">
        <v>77</v>
      </c>
      <c r="AI65" s="7">
        <v>1475814.9107083583</v>
      </c>
      <c r="AJ65" s="7">
        <v>1690088.9928965012</v>
      </c>
      <c r="AK65" s="7">
        <v>3827</v>
      </c>
      <c r="AM65">
        <v>2343415.6800000002</v>
      </c>
      <c r="AN65">
        <v>2050894.5099999998</v>
      </c>
      <c r="AO65">
        <v>2536833.8000000003</v>
      </c>
      <c r="AP65">
        <v>606682</v>
      </c>
      <c r="AQ65">
        <v>553633</v>
      </c>
      <c r="AR65">
        <v>742675</v>
      </c>
      <c r="AS65">
        <v>3936</v>
      </c>
      <c r="AT65">
        <v>3871</v>
      </c>
      <c r="AU65">
        <v>4685</v>
      </c>
    </row>
    <row r="66" spans="1:47" x14ac:dyDescent="0.25">
      <c r="A66" s="2" t="s">
        <v>65</v>
      </c>
      <c r="B66" s="7">
        <v>1575672.110469362</v>
      </c>
      <c r="C66" s="7">
        <v>1654808.2055367455</v>
      </c>
      <c r="D66" s="7">
        <v>4063</v>
      </c>
      <c r="E66" s="7">
        <v>3936</v>
      </c>
      <c r="F66" s="7">
        <v>3864</v>
      </c>
      <c r="G66" s="7">
        <v>4687</v>
      </c>
      <c r="H66" s="7">
        <v>625041</v>
      </c>
      <c r="I66" s="7">
        <v>606682</v>
      </c>
      <c r="J66" s="7">
        <v>571129</v>
      </c>
      <c r="K66" s="7">
        <v>712248</v>
      </c>
      <c r="L66" s="7">
        <v>2423538.87</v>
      </c>
      <c r="M66" s="7">
        <v>2343415.6800000002</v>
      </c>
      <c r="N66" s="7">
        <v>2204334.7200000002</v>
      </c>
      <c r="O66" s="7">
        <v>2510169.7199999997</v>
      </c>
      <c r="AH66" s="2" t="s">
        <v>78</v>
      </c>
      <c r="AI66" s="7">
        <v>1792263.3605523468</v>
      </c>
      <c r="AJ66" s="7">
        <v>1475814.9107083583</v>
      </c>
      <c r="AK66" s="7">
        <v>3848</v>
      </c>
      <c r="AM66">
        <v>2423538.87</v>
      </c>
      <c r="AN66">
        <v>2343415.6800000002</v>
      </c>
      <c r="AO66">
        <v>2510169.7199999997</v>
      </c>
      <c r="AP66">
        <v>625041</v>
      </c>
      <c r="AQ66">
        <v>606682</v>
      </c>
      <c r="AR66">
        <v>712248</v>
      </c>
      <c r="AS66">
        <v>4063</v>
      </c>
      <c r="AT66">
        <v>3936</v>
      </c>
      <c r="AU66">
        <v>4687</v>
      </c>
    </row>
    <row r="67" spans="1:47" x14ac:dyDescent="0.25">
      <c r="A67" s="2" t="s">
        <v>66</v>
      </c>
      <c r="B67" s="7">
        <v>1697765.4849631547</v>
      </c>
      <c r="C67" s="7">
        <v>1575672.110469362</v>
      </c>
      <c r="D67" s="7">
        <v>4104</v>
      </c>
      <c r="E67" s="7">
        <v>4063</v>
      </c>
      <c r="F67" s="7">
        <v>3871</v>
      </c>
      <c r="G67" s="7">
        <v>4692</v>
      </c>
      <c r="H67" s="7">
        <v>631180</v>
      </c>
      <c r="I67" s="7">
        <v>625041</v>
      </c>
      <c r="J67" s="7">
        <v>553633</v>
      </c>
      <c r="K67" s="7">
        <v>708422</v>
      </c>
      <c r="L67" s="7">
        <v>2237747.04</v>
      </c>
      <c r="M67" s="7">
        <v>2423538.87</v>
      </c>
      <c r="N67" s="7">
        <v>2050894.5099999998</v>
      </c>
      <c r="O67" s="7">
        <v>2412438.7199999997</v>
      </c>
      <c r="AH67" s="4" t="s">
        <v>79</v>
      </c>
      <c r="AI67" s="7">
        <v>1693055.1350992497</v>
      </c>
      <c r="AJ67" s="7">
        <v>1792263.3605523468</v>
      </c>
      <c r="AK67" s="7">
        <v>3873</v>
      </c>
      <c r="AM67">
        <v>2237747.04</v>
      </c>
      <c r="AN67">
        <v>2423538.87</v>
      </c>
      <c r="AO67">
        <v>2412438.7199999997</v>
      </c>
      <c r="AP67">
        <v>631180</v>
      </c>
      <c r="AQ67">
        <v>625041</v>
      </c>
      <c r="AR67">
        <v>708422</v>
      </c>
      <c r="AS67">
        <v>4104</v>
      </c>
      <c r="AT67">
        <v>4063</v>
      </c>
      <c r="AU67">
        <v>4692</v>
      </c>
    </row>
    <row r="68" spans="1:47" x14ac:dyDescent="0.25">
      <c r="A68" s="4" t="s">
        <v>67</v>
      </c>
      <c r="B68" s="7">
        <v>1704662.9821416715</v>
      </c>
      <c r="C68" s="7">
        <v>1697765.4849631547</v>
      </c>
      <c r="D68" s="7">
        <v>4103</v>
      </c>
      <c r="E68" s="7">
        <v>4104</v>
      </c>
      <c r="F68" s="7">
        <v>3936</v>
      </c>
      <c r="G68" s="7">
        <v>4705</v>
      </c>
      <c r="H68" s="7">
        <v>624826</v>
      </c>
      <c r="I68" s="7">
        <v>631180</v>
      </c>
      <c r="J68" s="7">
        <v>606682</v>
      </c>
      <c r="K68" s="7">
        <v>718164</v>
      </c>
      <c r="L68" s="7">
        <v>2390612.9499999997</v>
      </c>
      <c r="M68" s="7">
        <v>2237747.04</v>
      </c>
      <c r="N68" s="7">
        <v>2343415.6800000002</v>
      </c>
      <c r="O68" s="7">
        <v>2502777.7000000002</v>
      </c>
      <c r="AH68" s="6" t="s">
        <v>80</v>
      </c>
      <c r="AI68" s="7">
        <v>1700607.1167762065</v>
      </c>
      <c r="AJ68" s="7">
        <v>1693055.1350992497</v>
      </c>
      <c r="AK68" s="7">
        <v>3896</v>
      </c>
      <c r="AM68">
        <v>2390612.9499999997</v>
      </c>
      <c r="AN68">
        <v>2237747.04</v>
      </c>
      <c r="AO68">
        <v>2502777.7000000002</v>
      </c>
      <c r="AP68">
        <v>624826</v>
      </c>
      <c r="AQ68">
        <v>631180</v>
      </c>
      <c r="AR68">
        <v>718164</v>
      </c>
      <c r="AS68">
        <v>4103</v>
      </c>
      <c r="AT68">
        <v>4104</v>
      </c>
      <c r="AU68">
        <v>4705</v>
      </c>
    </row>
    <row r="69" spans="1:47" x14ac:dyDescent="0.25">
      <c r="A69" s="6" t="s">
        <v>68</v>
      </c>
      <c r="B69" s="7">
        <v>1637579.8977627298</v>
      </c>
      <c r="C69" s="7">
        <v>1704662.9821416715</v>
      </c>
      <c r="D69" s="7">
        <v>4117</v>
      </c>
      <c r="E69" s="7">
        <v>4103</v>
      </c>
      <c r="F69" s="7">
        <v>4063</v>
      </c>
      <c r="G69" s="7">
        <v>4677</v>
      </c>
      <c r="H69" s="7">
        <v>599117</v>
      </c>
      <c r="I69" s="7">
        <v>624826</v>
      </c>
      <c r="J69" s="7">
        <v>625041</v>
      </c>
      <c r="K69" s="7">
        <v>670455</v>
      </c>
      <c r="L69" s="7">
        <v>2533066.59</v>
      </c>
      <c r="M69" s="7">
        <v>2390612.9499999997</v>
      </c>
      <c r="N69" s="7">
        <v>2423538.87</v>
      </c>
      <c r="O69" s="7">
        <v>2584276.3499999996</v>
      </c>
      <c r="AH69" s="3" t="s">
        <v>81</v>
      </c>
      <c r="AI69" s="7">
        <v>1720283.7084246166</v>
      </c>
      <c r="AJ69" s="7">
        <v>1700607.1167762065</v>
      </c>
      <c r="AK69" s="7">
        <v>3926</v>
      </c>
      <c r="AM69">
        <v>2533066.59</v>
      </c>
      <c r="AN69">
        <v>2390612.9499999997</v>
      </c>
      <c r="AO69">
        <v>2584276.3499999996</v>
      </c>
      <c r="AP69">
        <v>599117</v>
      </c>
      <c r="AQ69">
        <v>624826</v>
      </c>
      <c r="AR69">
        <v>670455</v>
      </c>
      <c r="AS69">
        <v>4117</v>
      </c>
      <c r="AT69">
        <v>4103</v>
      </c>
      <c r="AU69">
        <v>4677</v>
      </c>
    </row>
    <row r="70" spans="1:47" x14ac:dyDescent="0.25">
      <c r="A70" s="3" t="s">
        <v>69</v>
      </c>
      <c r="B70" s="7">
        <v>1685998.9709885148</v>
      </c>
      <c r="C70" s="7">
        <v>1637579.8977627298</v>
      </c>
      <c r="D70" s="7">
        <v>4088</v>
      </c>
      <c r="E70" s="7">
        <v>4117</v>
      </c>
      <c r="F70" s="7">
        <v>4104</v>
      </c>
      <c r="G70" s="7">
        <v>4661</v>
      </c>
      <c r="H70" s="7">
        <v>592884</v>
      </c>
      <c r="I70" s="7">
        <v>599117</v>
      </c>
      <c r="J70" s="7">
        <v>631180</v>
      </c>
      <c r="K70" s="7">
        <v>659220</v>
      </c>
      <c r="L70" s="7">
        <v>2371080.88</v>
      </c>
      <c r="M70" s="7">
        <v>2533066.59</v>
      </c>
      <c r="N70" s="7">
        <v>2237747.04</v>
      </c>
      <c r="O70" s="7">
        <v>2462406.2999999998</v>
      </c>
      <c r="AH70" s="3" t="s">
        <v>82</v>
      </c>
      <c r="AI70" s="7">
        <v>1555636.3274248156</v>
      </c>
      <c r="AJ70" s="7">
        <v>1720283.7084246166</v>
      </c>
      <c r="AK70" s="7">
        <v>3890</v>
      </c>
      <c r="AM70">
        <v>2371080.88</v>
      </c>
      <c r="AN70">
        <v>2533066.59</v>
      </c>
      <c r="AO70">
        <v>2462406.2999999998</v>
      </c>
      <c r="AP70">
        <v>592884</v>
      </c>
      <c r="AQ70">
        <v>599117</v>
      </c>
      <c r="AR70">
        <v>659220</v>
      </c>
      <c r="AS70">
        <v>4088</v>
      </c>
      <c r="AT70">
        <v>4117</v>
      </c>
      <c r="AU70">
        <v>4661</v>
      </c>
    </row>
    <row r="71" spans="1:47" x14ac:dyDescent="0.25">
      <c r="A71" s="3" t="s">
        <v>70</v>
      </c>
      <c r="B71" s="7">
        <v>1633977.9924317864</v>
      </c>
      <c r="C71" s="7">
        <v>1685998.9709885148</v>
      </c>
      <c r="D71" s="7">
        <v>3997</v>
      </c>
      <c r="E71" s="7">
        <v>4088</v>
      </c>
      <c r="F71" s="7">
        <v>4103</v>
      </c>
      <c r="G71" s="7">
        <v>4616</v>
      </c>
      <c r="H71" s="7">
        <v>577428</v>
      </c>
      <c r="I71" s="7">
        <v>592884</v>
      </c>
      <c r="J71" s="7">
        <v>624826</v>
      </c>
      <c r="K71" s="7">
        <v>669124</v>
      </c>
      <c r="L71" s="7">
        <v>2340723.14</v>
      </c>
      <c r="M71" s="7">
        <v>2371080.88</v>
      </c>
      <c r="N71" s="7">
        <v>2390612.9499999997</v>
      </c>
      <c r="O71" s="7">
        <v>2455111.92</v>
      </c>
      <c r="AH71" s="5" t="s">
        <v>83</v>
      </c>
      <c r="AI71" s="7">
        <v>1638029.4430060412</v>
      </c>
      <c r="AJ71" s="7">
        <v>1555636.3274248156</v>
      </c>
      <c r="AK71" s="7">
        <v>3823</v>
      </c>
      <c r="AM71">
        <v>2340723.14</v>
      </c>
      <c r="AN71">
        <v>2371080.88</v>
      </c>
      <c r="AO71">
        <v>2455111.92</v>
      </c>
      <c r="AP71">
        <v>577428</v>
      </c>
      <c r="AQ71">
        <v>592884</v>
      </c>
      <c r="AR71">
        <v>669124</v>
      </c>
      <c r="AS71">
        <v>3997</v>
      </c>
      <c r="AT71">
        <v>4088</v>
      </c>
      <c r="AU71">
        <v>4616</v>
      </c>
    </row>
    <row r="72" spans="1:47" x14ac:dyDescent="0.25">
      <c r="A72" s="5" t="s">
        <v>71</v>
      </c>
      <c r="B72" s="7">
        <v>1591616.7762065988</v>
      </c>
      <c r="C72" s="7">
        <v>1633977.9924317864</v>
      </c>
      <c r="D72" s="7">
        <v>3915</v>
      </c>
      <c r="E72" s="7">
        <v>3997</v>
      </c>
      <c r="F72" s="7">
        <v>4117</v>
      </c>
      <c r="G72" s="7">
        <v>4551</v>
      </c>
      <c r="H72" s="7">
        <v>589537</v>
      </c>
      <c r="I72" s="7">
        <v>577428</v>
      </c>
      <c r="J72" s="7">
        <v>599117</v>
      </c>
      <c r="K72" s="7">
        <v>655204</v>
      </c>
      <c r="L72" s="7">
        <v>2468368.35</v>
      </c>
      <c r="M72" s="7">
        <v>2340723.14</v>
      </c>
      <c r="N72" s="7">
        <v>2533066.59</v>
      </c>
      <c r="O72" s="7">
        <v>2524439.7000000002</v>
      </c>
      <c r="AH72" s="5" t="s">
        <v>84</v>
      </c>
      <c r="AI72" s="7">
        <v>1606678.8820288123</v>
      </c>
      <c r="AJ72" s="7">
        <v>1638029.4430060412</v>
      </c>
      <c r="AK72" s="7">
        <v>3802</v>
      </c>
      <c r="AM72">
        <v>2468368.35</v>
      </c>
      <c r="AN72">
        <v>2340723.14</v>
      </c>
      <c r="AO72">
        <v>2524439.7000000002</v>
      </c>
      <c r="AP72">
        <v>589537</v>
      </c>
      <c r="AQ72">
        <v>577428</v>
      </c>
      <c r="AR72">
        <v>655204</v>
      </c>
      <c r="AS72">
        <v>3915</v>
      </c>
      <c r="AT72">
        <v>3997</v>
      </c>
      <c r="AU72">
        <v>4551</v>
      </c>
    </row>
    <row r="73" spans="1:47" x14ac:dyDescent="0.25">
      <c r="A73" s="5" t="s">
        <v>72</v>
      </c>
      <c r="B73" s="7">
        <v>1613879.3732988115</v>
      </c>
      <c r="C73" s="7">
        <v>1591616.7762065988</v>
      </c>
      <c r="D73" s="7">
        <v>3871</v>
      </c>
      <c r="E73" s="7">
        <v>3915</v>
      </c>
      <c r="F73" s="7">
        <v>4088</v>
      </c>
      <c r="G73" s="7">
        <v>4485</v>
      </c>
      <c r="H73" s="7">
        <v>574204</v>
      </c>
      <c r="I73" s="7">
        <v>589537</v>
      </c>
      <c r="J73" s="7">
        <v>592884</v>
      </c>
      <c r="K73" s="7">
        <v>638657</v>
      </c>
      <c r="L73" s="7">
        <v>2469543.16</v>
      </c>
      <c r="M73" s="7">
        <v>2468368.35</v>
      </c>
      <c r="N73" s="7">
        <v>2371080.88</v>
      </c>
      <c r="O73" s="7">
        <v>2763343.05</v>
      </c>
      <c r="AH73" s="5" t="s">
        <v>85</v>
      </c>
      <c r="AI73" s="7">
        <v>1491364.0045143729</v>
      </c>
      <c r="AJ73" s="7">
        <v>1606678.8820288123</v>
      </c>
      <c r="AK73" s="7">
        <v>3791</v>
      </c>
      <c r="AM73">
        <v>2469543.16</v>
      </c>
      <c r="AN73">
        <v>2468368.35</v>
      </c>
      <c r="AO73">
        <v>2763343.05</v>
      </c>
      <c r="AP73">
        <v>574204</v>
      </c>
      <c r="AQ73">
        <v>589537</v>
      </c>
      <c r="AR73">
        <v>638657</v>
      </c>
      <c r="AS73">
        <v>3871</v>
      </c>
      <c r="AT73">
        <v>3915</v>
      </c>
      <c r="AU73">
        <v>4485</v>
      </c>
    </row>
    <row r="74" spans="1:47" x14ac:dyDescent="0.25">
      <c r="A74" s="5" t="s">
        <v>73</v>
      </c>
      <c r="B74" s="7">
        <v>1557860.9174799176</v>
      </c>
      <c r="C74" s="7">
        <v>1613879.3732988115</v>
      </c>
      <c r="D74" s="7">
        <v>3824</v>
      </c>
      <c r="E74" s="7">
        <v>3871</v>
      </c>
      <c r="F74" s="7">
        <v>3997</v>
      </c>
      <c r="G74" s="7">
        <v>4165</v>
      </c>
      <c r="H74" s="7">
        <v>536506</v>
      </c>
      <c r="I74" s="7">
        <v>574204</v>
      </c>
      <c r="J74" s="7">
        <v>577428</v>
      </c>
      <c r="K74" s="7">
        <v>598331</v>
      </c>
      <c r="L74" s="7">
        <v>2330880.96</v>
      </c>
      <c r="M74" s="7">
        <v>2469543.16</v>
      </c>
      <c r="N74" s="7">
        <v>2340723.14</v>
      </c>
      <c r="O74" s="7">
        <v>2601459</v>
      </c>
      <c r="AH74" s="2" t="s">
        <v>86</v>
      </c>
      <c r="AI74" s="7">
        <v>1587683.2304321846</v>
      </c>
      <c r="AJ74" s="7">
        <v>1491364.0045143729</v>
      </c>
      <c r="AK74" s="7">
        <v>3758</v>
      </c>
      <c r="AM74">
        <v>2330880.96</v>
      </c>
      <c r="AN74">
        <v>2469543.16</v>
      </c>
      <c r="AO74">
        <v>2601459</v>
      </c>
      <c r="AP74">
        <v>536506</v>
      </c>
      <c r="AQ74">
        <v>574204</v>
      </c>
      <c r="AR74">
        <v>598331</v>
      </c>
      <c r="AS74">
        <v>3824</v>
      </c>
      <c r="AT74">
        <v>3871</v>
      </c>
      <c r="AU74">
        <v>4165</v>
      </c>
    </row>
    <row r="75" spans="1:47" x14ac:dyDescent="0.25">
      <c r="A75" s="2" t="s">
        <v>74</v>
      </c>
      <c r="B75" s="7">
        <v>1542110.1706167429</v>
      </c>
      <c r="C75" s="7">
        <v>1557860.9174799176</v>
      </c>
      <c r="D75" s="7">
        <v>3804</v>
      </c>
      <c r="E75" s="7">
        <v>3824</v>
      </c>
      <c r="F75" s="7">
        <v>3915</v>
      </c>
      <c r="G75" s="7">
        <v>3864</v>
      </c>
      <c r="H75" s="7">
        <v>587931</v>
      </c>
      <c r="I75" s="7">
        <v>536506</v>
      </c>
      <c r="J75" s="7">
        <v>589537</v>
      </c>
      <c r="K75" s="7">
        <v>571129</v>
      </c>
      <c r="L75" s="7">
        <v>2336150.52</v>
      </c>
      <c r="M75" s="7">
        <v>2330880.96</v>
      </c>
      <c r="N75" s="7">
        <v>2468368.35</v>
      </c>
      <c r="O75" s="7">
        <v>2204334.7200000002</v>
      </c>
      <c r="AH75" s="2" t="s">
        <v>87</v>
      </c>
      <c r="AI75" s="7">
        <v>1636099.0174600012</v>
      </c>
      <c r="AJ75" s="7">
        <v>1587683.2304321846</v>
      </c>
      <c r="AK75" s="7">
        <v>3774</v>
      </c>
      <c r="AM75">
        <v>2336150.52</v>
      </c>
      <c r="AN75">
        <v>2330880.96</v>
      </c>
      <c r="AO75">
        <v>2204334.7200000002</v>
      </c>
      <c r="AP75">
        <v>587931</v>
      </c>
      <c r="AQ75">
        <v>536506</v>
      </c>
      <c r="AR75">
        <v>571129</v>
      </c>
      <c r="AS75">
        <v>3804</v>
      </c>
      <c r="AT75">
        <v>3824</v>
      </c>
      <c r="AU75">
        <v>3864</v>
      </c>
    </row>
    <row r="76" spans="1:47" x14ac:dyDescent="0.25">
      <c r="A76" s="2" t="s">
        <v>75</v>
      </c>
      <c r="B76" s="7">
        <v>1441947.7527716921</v>
      </c>
      <c r="C76" s="7">
        <v>1542110.1706167429</v>
      </c>
      <c r="D76" s="7">
        <v>3809</v>
      </c>
      <c r="E76" s="7">
        <v>3804</v>
      </c>
      <c r="F76" s="7">
        <v>3871</v>
      </c>
      <c r="G76" s="7">
        <v>3871</v>
      </c>
      <c r="H76" s="7">
        <v>538954</v>
      </c>
      <c r="I76" s="7">
        <v>587931</v>
      </c>
      <c r="J76" s="7">
        <v>574204</v>
      </c>
      <c r="K76" s="7">
        <v>553633</v>
      </c>
      <c r="L76" s="7">
        <v>2119746.59</v>
      </c>
      <c r="M76" s="7">
        <v>2336150.52</v>
      </c>
      <c r="N76" s="7">
        <v>2469543.16</v>
      </c>
      <c r="O76" s="7">
        <v>2050894.5099999998</v>
      </c>
      <c r="AH76" s="2" t="s">
        <v>88</v>
      </c>
      <c r="AI76" s="7">
        <v>1768958.4412135696</v>
      </c>
      <c r="AJ76" s="7">
        <v>1636099.0174600012</v>
      </c>
      <c r="AK76" s="7">
        <v>3760</v>
      </c>
      <c r="AM76">
        <v>2119746.59</v>
      </c>
      <c r="AN76">
        <v>2336150.52</v>
      </c>
      <c r="AO76">
        <v>2050894.5099999998</v>
      </c>
      <c r="AP76">
        <v>538954</v>
      </c>
      <c r="AQ76">
        <v>587931</v>
      </c>
      <c r="AR76">
        <v>553633</v>
      </c>
      <c r="AS76">
        <v>3809</v>
      </c>
      <c r="AT76">
        <v>3804</v>
      </c>
      <c r="AU76">
        <v>3871</v>
      </c>
    </row>
    <row r="77" spans="1:47" x14ac:dyDescent="0.25">
      <c r="A77" s="2" t="s">
        <v>76</v>
      </c>
      <c r="B77" s="7">
        <v>1690088.9928965012</v>
      </c>
      <c r="C77" s="7">
        <v>1441947.7527716921</v>
      </c>
      <c r="D77" s="7">
        <v>3827</v>
      </c>
      <c r="E77" s="7">
        <v>3809</v>
      </c>
      <c r="F77" s="7">
        <v>3824</v>
      </c>
      <c r="G77" s="7">
        <v>3936</v>
      </c>
      <c r="H77" s="7">
        <v>605285</v>
      </c>
      <c r="I77" s="7">
        <v>538954</v>
      </c>
      <c r="J77" s="7">
        <v>536506</v>
      </c>
      <c r="K77" s="7">
        <v>606682</v>
      </c>
      <c r="L77" s="7">
        <v>2389731.8800000004</v>
      </c>
      <c r="M77" s="7">
        <v>2119746.59</v>
      </c>
      <c r="N77" s="7">
        <v>2330880.96</v>
      </c>
      <c r="O77" s="7">
        <v>2343415.6800000002</v>
      </c>
      <c r="AH77" s="2" t="s">
        <v>89</v>
      </c>
      <c r="AI77" s="7">
        <v>1692116.3778795723</v>
      </c>
      <c r="AJ77" s="7">
        <v>1768958.4412135696</v>
      </c>
      <c r="AK77" s="7">
        <v>3750</v>
      </c>
      <c r="AM77">
        <v>2389731.8800000004</v>
      </c>
      <c r="AN77">
        <v>2119746.59</v>
      </c>
      <c r="AO77">
        <v>2343415.6800000002</v>
      </c>
      <c r="AP77">
        <v>605285</v>
      </c>
      <c r="AQ77">
        <v>538954</v>
      </c>
      <c r="AR77">
        <v>606682</v>
      </c>
      <c r="AS77">
        <v>3827</v>
      </c>
      <c r="AT77">
        <v>3809</v>
      </c>
      <c r="AU77">
        <v>3936</v>
      </c>
    </row>
    <row r="78" spans="1:47" x14ac:dyDescent="0.25">
      <c r="A78" s="2" t="s">
        <v>77</v>
      </c>
      <c r="B78" s="7">
        <v>1475814.9107083583</v>
      </c>
      <c r="C78" s="7">
        <v>1690088.9928965012</v>
      </c>
      <c r="D78" s="7">
        <v>3848</v>
      </c>
      <c r="E78" s="7">
        <v>3827</v>
      </c>
      <c r="F78" s="7">
        <v>3804</v>
      </c>
      <c r="G78" s="7">
        <v>4063</v>
      </c>
      <c r="H78" s="7">
        <v>546132</v>
      </c>
      <c r="I78" s="7">
        <v>605285</v>
      </c>
      <c r="J78" s="7">
        <v>587931</v>
      </c>
      <c r="K78" s="7">
        <v>625041</v>
      </c>
      <c r="L78" s="7">
        <v>2429434.8000000003</v>
      </c>
      <c r="M78" s="7">
        <v>2389731.8800000004</v>
      </c>
      <c r="N78" s="7">
        <v>2336150.52</v>
      </c>
      <c r="O78" s="7">
        <v>2423538.87</v>
      </c>
      <c r="AH78" s="2" t="s">
        <v>90</v>
      </c>
      <c r="AI78" s="7">
        <v>1890192.3587598752</v>
      </c>
      <c r="AJ78" s="7">
        <v>1692116.3778795723</v>
      </c>
      <c r="AK78" s="7">
        <v>3787</v>
      </c>
      <c r="AM78">
        <v>2429434.8000000003</v>
      </c>
      <c r="AN78">
        <v>2389731.8800000004</v>
      </c>
      <c r="AO78">
        <v>2423538.87</v>
      </c>
      <c r="AP78">
        <v>546132</v>
      </c>
      <c r="AQ78">
        <v>605285</v>
      </c>
      <c r="AR78">
        <v>625041</v>
      </c>
      <c r="AS78">
        <v>3848</v>
      </c>
      <c r="AT78">
        <v>3827</v>
      </c>
      <c r="AU78">
        <v>4063</v>
      </c>
    </row>
    <row r="79" spans="1:47" x14ac:dyDescent="0.25">
      <c r="A79" s="2" t="s">
        <v>78</v>
      </c>
      <c r="B79" s="7">
        <v>1792263.3605523468</v>
      </c>
      <c r="C79" s="7">
        <v>1475814.9107083583</v>
      </c>
      <c r="D79" s="7">
        <v>3873</v>
      </c>
      <c r="E79" s="7">
        <v>3848</v>
      </c>
      <c r="F79" s="7">
        <v>3809</v>
      </c>
      <c r="G79" s="7">
        <v>4104</v>
      </c>
      <c r="H79" s="7">
        <v>596775</v>
      </c>
      <c r="I79" s="7">
        <v>546132</v>
      </c>
      <c r="J79" s="7">
        <v>538954</v>
      </c>
      <c r="K79" s="7">
        <v>631180</v>
      </c>
      <c r="L79" s="7">
        <v>2413150.1100000003</v>
      </c>
      <c r="M79" s="7">
        <v>2429434.8000000003</v>
      </c>
      <c r="N79" s="7">
        <v>2119746.59</v>
      </c>
      <c r="O79" s="7">
        <v>2237747.04</v>
      </c>
      <c r="AH79" s="4" t="s">
        <v>91</v>
      </c>
      <c r="AI79" s="7">
        <v>1917321.781849565</v>
      </c>
      <c r="AJ79" s="7">
        <v>1890192.3587598752</v>
      </c>
      <c r="AK79" s="7">
        <v>3802</v>
      </c>
      <c r="AM79">
        <v>2413150.1100000003</v>
      </c>
      <c r="AN79">
        <v>2429434.8000000003</v>
      </c>
      <c r="AO79">
        <v>2237747.04</v>
      </c>
      <c r="AP79">
        <v>596775</v>
      </c>
      <c r="AQ79">
        <v>546132</v>
      </c>
      <c r="AR79">
        <v>631180</v>
      </c>
      <c r="AS79">
        <v>3873</v>
      </c>
      <c r="AT79">
        <v>3848</v>
      </c>
      <c r="AU79">
        <v>4104</v>
      </c>
    </row>
    <row r="80" spans="1:47" x14ac:dyDescent="0.25">
      <c r="A80" s="4" t="s">
        <v>79</v>
      </c>
      <c r="B80" s="7">
        <v>1693055.1350992497</v>
      </c>
      <c r="C80" s="7">
        <v>1792263.3605523468</v>
      </c>
      <c r="D80" s="7">
        <v>3896</v>
      </c>
      <c r="E80" s="7">
        <v>3873</v>
      </c>
      <c r="F80" s="7">
        <v>3827</v>
      </c>
      <c r="G80" s="7">
        <v>4103</v>
      </c>
      <c r="H80" s="7">
        <v>580640</v>
      </c>
      <c r="I80" s="7">
        <v>596775</v>
      </c>
      <c r="J80" s="7">
        <v>605285</v>
      </c>
      <c r="K80" s="7">
        <v>624826</v>
      </c>
      <c r="L80" s="7">
        <v>2386105.2000000002</v>
      </c>
      <c r="M80" s="7">
        <v>2413150.1100000003</v>
      </c>
      <c r="N80" s="7">
        <v>2389731.8800000004</v>
      </c>
      <c r="O80" s="7">
        <v>2390612.9499999997</v>
      </c>
      <c r="AH80" s="6" t="s">
        <v>92</v>
      </c>
      <c r="AI80" s="7">
        <v>1902470.1254730134</v>
      </c>
      <c r="AJ80" s="7">
        <v>1917321.781849565</v>
      </c>
      <c r="AK80" s="7">
        <v>3835</v>
      </c>
      <c r="AM80">
        <v>2386105.2000000002</v>
      </c>
      <c r="AN80">
        <v>2413150.1100000003</v>
      </c>
      <c r="AO80">
        <v>2390612.9499999997</v>
      </c>
      <c r="AP80">
        <v>580640</v>
      </c>
      <c r="AQ80">
        <v>596775</v>
      </c>
      <c r="AR80">
        <v>624826</v>
      </c>
      <c r="AS80">
        <v>3896</v>
      </c>
      <c r="AT80">
        <v>3873</v>
      </c>
      <c r="AU80">
        <v>4103</v>
      </c>
    </row>
    <row r="81" spans="1:47" x14ac:dyDescent="0.25">
      <c r="A81" s="6" t="s">
        <v>80</v>
      </c>
      <c r="B81" s="7">
        <v>1700607.1167762065</v>
      </c>
      <c r="C81" s="7">
        <v>1693055.1350992497</v>
      </c>
      <c r="D81" s="7">
        <v>3926</v>
      </c>
      <c r="E81" s="7">
        <v>3896</v>
      </c>
      <c r="F81" s="7">
        <v>3848</v>
      </c>
      <c r="G81" s="7">
        <v>4117</v>
      </c>
      <c r="H81" s="7">
        <v>549657</v>
      </c>
      <c r="I81" s="7">
        <v>580640</v>
      </c>
      <c r="J81" s="7">
        <v>546132</v>
      </c>
      <c r="K81" s="7">
        <v>599117</v>
      </c>
      <c r="L81" s="7">
        <v>2480682.36</v>
      </c>
      <c r="M81" s="7">
        <v>2386105.2000000002</v>
      </c>
      <c r="N81" s="7">
        <v>2429434.8000000003</v>
      </c>
      <c r="O81" s="7">
        <v>2533066.59</v>
      </c>
      <c r="AH81" s="3" t="s">
        <v>93</v>
      </c>
      <c r="AI81" s="7">
        <v>1836597.9552545974</v>
      </c>
      <c r="AJ81" s="7">
        <v>1902470.1254730134</v>
      </c>
      <c r="AK81" s="7">
        <v>3811</v>
      </c>
      <c r="AM81">
        <v>2480682.36</v>
      </c>
      <c r="AN81">
        <v>2386105.2000000002</v>
      </c>
      <c r="AO81">
        <v>2533066.59</v>
      </c>
      <c r="AP81">
        <v>549657</v>
      </c>
      <c r="AQ81">
        <v>580640</v>
      </c>
      <c r="AR81">
        <v>599117</v>
      </c>
      <c r="AS81">
        <v>3926</v>
      </c>
      <c r="AT81">
        <v>3896</v>
      </c>
      <c r="AU81">
        <v>4117</v>
      </c>
    </row>
    <row r="82" spans="1:47" x14ac:dyDescent="0.25">
      <c r="A82" s="3" t="s">
        <v>81</v>
      </c>
      <c r="B82" s="7">
        <v>1720283.7084246166</v>
      </c>
      <c r="C82" s="7">
        <v>1700607.1167762065</v>
      </c>
      <c r="D82" s="7">
        <v>3890</v>
      </c>
      <c r="E82" s="7">
        <v>3926</v>
      </c>
      <c r="F82" s="7">
        <v>3873</v>
      </c>
      <c r="G82" s="7">
        <v>4088</v>
      </c>
      <c r="H82" s="7">
        <v>564177</v>
      </c>
      <c r="I82" s="7">
        <v>549657</v>
      </c>
      <c r="J82" s="7">
        <v>596775</v>
      </c>
      <c r="K82" s="7">
        <v>592884</v>
      </c>
      <c r="L82" s="7">
        <v>2413161.5</v>
      </c>
      <c r="M82" s="7">
        <v>2480682.36</v>
      </c>
      <c r="N82" s="7">
        <v>2413150.1100000003</v>
      </c>
      <c r="O82" s="7">
        <v>2371080.88</v>
      </c>
      <c r="AH82" s="3" t="s">
        <v>94</v>
      </c>
      <c r="AI82" s="7">
        <v>1706548.2307641238</v>
      </c>
      <c r="AJ82" s="7">
        <v>1836597.9552545974</v>
      </c>
      <c r="AK82" s="7">
        <v>3813</v>
      </c>
      <c r="AM82">
        <v>2413161.5</v>
      </c>
      <c r="AN82">
        <v>2480682.36</v>
      </c>
      <c r="AO82">
        <v>2371080.88</v>
      </c>
      <c r="AP82">
        <v>564177</v>
      </c>
      <c r="AQ82">
        <v>549657</v>
      </c>
      <c r="AR82">
        <v>592884</v>
      </c>
      <c r="AS82">
        <v>3890</v>
      </c>
      <c r="AT82">
        <v>3926</v>
      </c>
      <c r="AU82">
        <v>4088</v>
      </c>
    </row>
    <row r="83" spans="1:47" x14ac:dyDescent="0.25">
      <c r="A83" s="3" t="s">
        <v>82</v>
      </c>
      <c r="B83" s="7">
        <v>1555636.3274248156</v>
      </c>
      <c r="C83" s="7">
        <v>1720283.7084246166</v>
      </c>
      <c r="D83" s="7">
        <v>3823</v>
      </c>
      <c r="E83" s="7">
        <v>3890</v>
      </c>
      <c r="F83" s="7">
        <v>3896</v>
      </c>
      <c r="G83" s="7">
        <v>3997</v>
      </c>
      <c r="H83" s="7">
        <v>536127</v>
      </c>
      <c r="I83" s="7">
        <v>564177</v>
      </c>
      <c r="J83" s="7">
        <v>580640</v>
      </c>
      <c r="K83" s="7">
        <v>577428</v>
      </c>
      <c r="L83" s="7">
        <v>2387807.5700000003</v>
      </c>
      <c r="M83" s="7">
        <v>2413161.5</v>
      </c>
      <c r="N83" s="7">
        <v>2386105.2000000002</v>
      </c>
      <c r="O83" s="7">
        <v>2340723.14</v>
      </c>
      <c r="AH83" s="5" t="s">
        <v>95</v>
      </c>
      <c r="AI83" s="7">
        <v>1926467.0384385579</v>
      </c>
      <c r="AJ83" s="7">
        <v>1706548.2307641238</v>
      </c>
      <c r="AK83" s="7">
        <v>3700</v>
      </c>
      <c r="AM83">
        <v>2387807.5700000003</v>
      </c>
      <c r="AN83">
        <v>2413161.5</v>
      </c>
      <c r="AO83">
        <v>2340723.14</v>
      </c>
      <c r="AP83">
        <v>536127</v>
      </c>
      <c r="AQ83">
        <v>564177</v>
      </c>
      <c r="AR83">
        <v>577428</v>
      </c>
      <c r="AS83">
        <v>3823</v>
      </c>
      <c r="AT83">
        <v>3890</v>
      </c>
      <c r="AU83">
        <v>3997</v>
      </c>
    </row>
    <row r="84" spans="1:47" x14ac:dyDescent="0.25">
      <c r="A84" s="5" t="s">
        <v>83</v>
      </c>
      <c r="B84" s="7">
        <v>1638029.4430060412</v>
      </c>
      <c r="C84" s="7">
        <v>1555636.3274248156</v>
      </c>
      <c r="D84" s="7">
        <v>3802</v>
      </c>
      <c r="E84" s="7">
        <v>3823</v>
      </c>
      <c r="F84" s="7">
        <v>3926</v>
      </c>
      <c r="G84" s="7">
        <v>3915</v>
      </c>
      <c r="H84" s="7">
        <v>586988</v>
      </c>
      <c r="I84" s="7">
        <v>536127</v>
      </c>
      <c r="J84" s="7">
        <v>549657</v>
      </c>
      <c r="K84" s="7">
        <v>589537</v>
      </c>
      <c r="L84" s="7">
        <v>2568859.3199999998</v>
      </c>
      <c r="M84" s="7">
        <v>2387807.5700000003</v>
      </c>
      <c r="N84" s="7">
        <v>2480682.36</v>
      </c>
      <c r="O84" s="7">
        <v>2468368.35</v>
      </c>
      <c r="AH84" s="5" t="s">
        <v>96</v>
      </c>
      <c r="AI84" s="7">
        <v>1922143.4309234547</v>
      </c>
      <c r="AJ84" s="7">
        <v>1926467.0384385579</v>
      </c>
      <c r="AK84" s="7">
        <v>3742</v>
      </c>
      <c r="AM84">
        <v>2568859.3199999998</v>
      </c>
      <c r="AN84">
        <v>2387807.5700000003</v>
      </c>
      <c r="AO84">
        <v>2468368.35</v>
      </c>
      <c r="AP84">
        <v>586988</v>
      </c>
      <c r="AQ84">
        <v>536127</v>
      </c>
      <c r="AR84">
        <v>589537</v>
      </c>
      <c r="AS84">
        <v>3802</v>
      </c>
      <c r="AT84">
        <v>3823</v>
      </c>
      <c r="AU84">
        <v>3915</v>
      </c>
    </row>
    <row r="85" spans="1:47" x14ac:dyDescent="0.25">
      <c r="A85" s="5" t="s">
        <v>84</v>
      </c>
      <c r="B85" s="7">
        <v>1606678.8820288123</v>
      </c>
      <c r="C85" s="7">
        <v>1638029.4430060412</v>
      </c>
      <c r="D85" s="7">
        <v>3791</v>
      </c>
      <c r="E85" s="7">
        <v>3802</v>
      </c>
      <c r="F85" s="7">
        <v>3890</v>
      </c>
      <c r="G85" s="7">
        <v>3871</v>
      </c>
      <c r="H85" s="7">
        <v>554497</v>
      </c>
      <c r="I85" s="7">
        <v>586988</v>
      </c>
      <c r="J85" s="7">
        <v>564177</v>
      </c>
      <c r="K85" s="7">
        <v>574204</v>
      </c>
      <c r="L85" s="7">
        <v>2641644.62</v>
      </c>
      <c r="M85" s="7">
        <v>2568859.3199999998</v>
      </c>
      <c r="N85" s="7">
        <v>2413161.5</v>
      </c>
      <c r="O85" s="7">
        <v>2469543.16</v>
      </c>
      <c r="AH85" s="5" t="s">
        <v>97</v>
      </c>
      <c r="AI85" s="7">
        <v>1672365.9629555864</v>
      </c>
      <c r="AJ85" s="7">
        <v>1922143.4309234547</v>
      </c>
      <c r="AK85" s="7">
        <v>3776</v>
      </c>
      <c r="AM85">
        <v>2641644.62</v>
      </c>
      <c r="AN85">
        <v>2568859.3199999998</v>
      </c>
      <c r="AO85">
        <v>2469543.16</v>
      </c>
      <c r="AP85">
        <v>554497</v>
      </c>
      <c r="AQ85">
        <v>586988</v>
      </c>
      <c r="AR85">
        <v>574204</v>
      </c>
      <c r="AS85">
        <v>3791</v>
      </c>
      <c r="AT85">
        <v>3802</v>
      </c>
      <c r="AU85">
        <v>3871</v>
      </c>
    </row>
    <row r="86" spans="1:47" x14ac:dyDescent="0.25">
      <c r="A86" s="5" t="s">
        <v>85</v>
      </c>
      <c r="B86" s="7">
        <v>1491364.0045143729</v>
      </c>
      <c r="C86" s="7">
        <v>1606678.8820288123</v>
      </c>
      <c r="D86" s="7">
        <v>3758</v>
      </c>
      <c r="E86" s="7">
        <v>3791</v>
      </c>
      <c r="F86" s="7">
        <v>3823</v>
      </c>
      <c r="G86" s="7">
        <v>3824</v>
      </c>
      <c r="H86" s="7">
        <v>499075</v>
      </c>
      <c r="I86" s="7">
        <v>554497</v>
      </c>
      <c r="J86" s="7">
        <v>536127</v>
      </c>
      <c r="K86" s="7">
        <v>536506</v>
      </c>
      <c r="L86" s="7">
        <v>2492681.4</v>
      </c>
      <c r="M86" s="7">
        <v>2641644.62</v>
      </c>
      <c r="N86" s="7">
        <v>2387807.5700000003</v>
      </c>
      <c r="O86" s="7">
        <v>2330880.96</v>
      </c>
      <c r="AH86" s="2" t="s">
        <v>98</v>
      </c>
      <c r="AI86" s="7">
        <v>1796450.5410608775</v>
      </c>
      <c r="AJ86" s="7">
        <v>1672365.9629555864</v>
      </c>
      <c r="AK86" s="7">
        <v>3754</v>
      </c>
      <c r="AM86">
        <v>2492681.4</v>
      </c>
      <c r="AN86">
        <v>2641644.62</v>
      </c>
      <c r="AO86">
        <v>2330880.96</v>
      </c>
      <c r="AP86">
        <v>499075</v>
      </c>
      <c r="AQ86">
        <v>554497</v>
      </c>
      <c r="AR86">
        <v>536506</v>
      </c>
      <c r="AS86">
        <v>3758</v>
      </c>
      <c r="AT86">
        <v>3791</v>
      </c>
      <c r="AU86">
        <v>3824</v>
      </c>
    </row>
    <row r="87" spans="1:47" x14ac:dyDescent="0.25">
      <c r="A87" s="2" t="s">
        <v>86</v>
      </c>
      <c r="B87" s="7">
        <v>1587683.2304321846</v>
      </c>
      <c r="C87" s="7">
        <v>1491364.0045143729</v>
      </c>
      <c r="D87" s="7">
        <v>3774</v>
      </c>
      <c r="E87" s="7">
        <v>3758</v>
      </c>
      <c r="F87" s="7">
        <v>3802</v>
      </c>
      <c r="G87" s="7">
        <v>3804</v>
      </c>
      <c r="H87" s="7">
        <v>588419</v>
      </c>
      <c r="I87" s="7">
        <v>499075</v>
      </c>
      <c r="J87" s="7">
        <v>586988</v>
      </c>
      <c r="K87" s="7">
        <v>587931</v>
      </c>
      <c r="L87" s="7">
        <v>2531750.16</v>
      </c>
      <c r="M87" s="7">
        <v>2492681.4</v>
      </c>
      <c r="N87" s="7">
        <v>2568859.3199999998</v>
      </c>
      <c r="O87" s="7">
        <v>2336150.52</v>
      </c>
      <c r="AH87" s="2" t="s">
        <v>99</v>
      </c>
      <c r="AI87" s="7">
        <v>1750180.7408882692</v>
      </c>
      <c r="AJ87" s="7">
        <v>1796450.5410608775</v>
      </c>
      <c r="AK87" s="7">
        <v>3493</v>
      </c>
      <c r="AM87">
        <v>2531750.16</v>
      </c>
      <c r="AN87">
        <v>2492681.4</v>
      </c>
      <c r="AO87">
        <v>2336150.52</v>
      </c>
      <c r="AP87">
        <v>588419</v>
      </c>
      <c r="AQ87">
        <v>499075</v>
      </c>
      <c r="AR87">
        <v>587931</v>
      </c>
      <c r="AS87">
        <v>3774</v>
      </c>
      <c r="AT87">
        <v>3758</v>
      </c>
      <c r="AU87">
        <v>3804</v>
      </c>
    </row>
    <row r="88" spans="1:47" x14ac:dyDescent="0.25">
      <c r="A88" s="2" t="s">
        <v>87</v>
      </c>
      <c r="B88" s="7">
        <v>1636099.0174600012</v>
      </c>
      <c r="C88" s="7">
        <v>1587683.2304321846</v>
      </c>
      <c r="D88" s="7">
        <v>3760</v>
      </c>
      <c r="E88" s="7">
        <v>3774</v>
      </c>
      <c r="F88" s="7">
        <v>3791</v>
      </c>
      <c r="G88" s="7">
        <v>3809</v>
      </c>
      <c r="H88" s="7">
        <v>515990</v>
      </c>
      <c r="I88" s="7">
        <v>588419</v>
      </c>
      <c r="J88" s="7">
        <v>554497</v>
      </c>
      <c r="K88" s="7">
        <v>538954</v>
      </c>
      <c r="L88" s="7">
        <v>2387036</v>
      </c>
      <c r="M88" s="7">
        <v>2531750.16</v>
      </c>
      <c r="N88" s="7">
        <v>2641644.62</v>
      </c>
      <c r="O88" s="7">
        <v>2119746.59</v>
      </c>
      <c r="AH88" s="1" t="s">
        <v>100</v>
      </c>
      <c r="AI88" s="7">
        <v>1855916.6500697071</v>
      </c>
      <c r="AJ88" s="7">
        <v>1750180.7408882692</v>
      </c>
      <c r="AK88" s="7">
        <v>3556</v>
      </c>
      <c r="AM88">
        <v>2387036</v>
      </c>
      <c r="AN88">
        <v>2531750.16</v>
      </c>
      <c r="AO88">
        <v>2119746.59</v>
      </c>
      <c r="AP88">
        <v>515990</v>
      </c>
      <c r="AQ88">
        <v>588419</v>
      </c>
      <c r="AR88">
        <v>538954</v>
      </c>
      <c r="AS88">
        <v>3760</v>
      </c>
      <c r="AT88">
        <v>3774</v>
      </c>
      <c r="AU88">
        <v>3809</v>
      </c>
    </row>
    <row r="89" spans="1:47" x14ac:dyDescent="0.25">
      <c r="A89" s="2" t="s">
        <v>88</v>
      </c>
      <c r="B89" s="7">
        <v>1768958.4412135696</v>
      </c>
      <c r="C89" s="7">
        <v>1636099.0174600012</v>
      </c>
      <c r="D89" s="7">
        <v>3750</v>
      </c>
      <c r="E89" s="7">
        <v>3760</v>
      </c>
      <c r="F89" s="7">
        <v>3758</v>
      </c>
      <c r="G89" s="7">
        <v>3827</v>
      </c>
      <c r="H89" s="7">
        <v>572438</v>
      </c>
      <c r="I89" s="7">
        <v>515990</v>
      </c>
      <c r="J89" s="7">
        <v>499075</v>
      </c>
      <c r="K89" s="7">
        <v>605285</v>
      </c>
      <c r="L89" s="7">
        <v>2689125</v>
      </c>
      <c r="M89" s="7">
        <v>2387036</v>
      </c>
      <c r="N89" s="7">
        <v>2492681.4</v>
      </c>
      <c r="O89" s="7">
        <v>2389731.8800000004</v>
      </c>
      <c r="AH89" s="1" t="s">
        <v>101</v>
      </c>
      <c r="AI89" s="7">
        <v>1805670.7495186881</v>
      </c>
      <c r="AJ89" s="7">
        <v>1855916.6500697071</v>
      </c>
      <c r="AK89" s="7">
        <v>3588</v>
      </c>
      <c r="AM89">
        <v>2689125</v>
      </c>
      <c r="AN89">
        <v>2387036</v>
      </c>
      <c r="AO89">
        <v>2389731.8800000004</v>
      </c>
      <c r="AP89">
        <v>572438</v>
      </c>
      <c r="AQ89">
        <v>515990</v>
      </c>
      <c r="AR89">
        <v>605285</v>
      </c>
      <c r="AS89">
        <v>3750</v>
      </c>
      <c r="AT89">
        <v>3760</v>
      </c>
      <c r="AU89">
        <v>3827</v>
      </c>
    </row>
    <row r="90" spans="1:47" x14ac:dyDescent="0.25">
      <c r="A90" s="2" t="s">
        <v>89</v>
      </c>
      <c r="B90" s="7">
        <v>1692116.3778795723</v>
      </c>
      <c r="C90" s="7">
        <v>1768958.4412135696</v>
      </c>
      <c r="D90" s="7">
        <v>3787</v>
      </c>
      <c r="E90" s="7">
        <v>3750</v>
      </c>
      <c r="F90" s="7">
        <v>3774</v>
      </c>
      <c r="G90" s="7">
        <v>3848</v>
      </c>
      <c r="H90" s="7">
        <v>558498</v>
      </c>
      <c r="I90" s="7">
        <v>572438</v>
      </c>
      <c r="J90" s="7">
        <v>588419</v>
      </c>
      <c r="K90" s="7">
        <v>546132</v>
      </c>
      <c r="L90" s="7">
        <v>2583567.14</v>
      </c>
      <c r="M90" s="7">
        <v>2689125</v>
      </c>
      <c r="N90" s="7">
        <v>2531750.16</v>
      </c>
      <c r="O90" s="7">
        <v>2429434.8000000003</v>
      </c>
      <c r="AH90" s="2" t="s">
        <v>102</v>
      </c>
      <c r="AI90" s="7">
        <v>1922046.9693952068</v>
      </c>
      <c r="AJ90" s="7">
        <v>1805670.7495186881</v>
      </c>
      <c r="AK90" s="7">
        <v>3690</v>
      </c>
      <c r="AM90">
        <v>2583567.14</v>
      </c>
      <c r="AN90">
        <v>2689125</v>
      </c>
      <c r="AO90">
        <v>2429434.8000000003</v>
      </c>
      <c r="AP90">
        <v>558498</v>
      </c>
      <c r="AQ90">
        <v>572438</v>
      </c>
      <c r="AR90">
        <v>546132</v>
      </c>
      <c r="AS90">
        <v>3787</v>
      </c>
      <c r="AT90">
        <v>3750</v>
      </c>
      <c r="AU90">
        <v>3848</v>
      </c>
    </row>
    <row r="91" spans="1:47" x14ac:dyDescent="0.25">
      <c r="A91" s="2" t="s">
        <v>90</v>
      </c>
      <c r="B91" s="7">
        <v>1890192.3587598752</v>
      </c>
      <c r="C91" s="7">
        <v>1692116.3778795723</v>
      </c>
      <c r="D91" s="7">
        <v>3802</v>
      </c>
      <c r="E91" s="7">
        <v>3787</v>
      </c>
      <c r="F91" s="7">
        <v>3760</v>
      </c>
      <c r="G91" s="7">
        <v>3873</v>
      </c>
      <c r="H91" s="7">
        <v>594947</v>
      </c>
      <c r="I91" s="7">
        <v>558498</v>
      </c>
      <c r="J91" s="7">
        <v>515990</v>
      </c>
      <c r="K91" s="7">
        <v>596775</v>
      </c>
      <c r="L91" s="7">
        <v>2609654.7799999998</v>
      </c>
      <c r="M91" s="7">
        <v>2583567.14</v>
      </c>
      <c r="N91" s="7">
        <v>2387036</v>
      </c>
      <c r="O91" s="7">
        <v>2413150.1100000003</v>
      </c>
      <c r="AH91" s="4" t="s">
        <v>103</v>
      </c>
      <c r="AI91" s="7">
        <v>1809018.7545641637</v>
      </c>
      <c r="AJ91" s="7">
        <v>1922046.9693952068</v>
      </c>
      <c r="AK91" s="7">
        <v>3665</v>
      </c>
      <c r="AM91">
        <v>2609654.7799999998</v>
      </c>
      <c r="AN91">
        <v>2583567.14</v>
      </c>
      <c r="AO91">
        <v>2413150.1100000003</v>
      </c>
      <c r="AP91">
        <v>594947</v>
      </c>
      <c r="AQ91">
        <v>558498</v>
      </c>
      <c r="AR91">
        <v>596775</v>
      </c>
      <c r="AS91">
        <v>3802</v>
      </c>
      <c r="AT91">
        <v>3787</v>
      </c>
      <c r="AU91">
        <v>3873</v>
      </c>
    </row>
    <row r="92" spans="1:47" x14ac:dyDescent="0.25">
      <c r="A92" s="4" t="s">
        <v>91</v>
      </c>
      <c r="B92" s="7">
        <v>1917321.781849565</v>
      </c>
      <c r="C92" s="7">
        <v>1890192.3587598752</v>
      </c>
      <c r="D92" s="7">
        <v>3835</v>
      </c>
      <c r="E92" s="7">
        <v>3802</v>
      </c>
      <c r="F92" s="7">
        <v>3750</v>
      </c>
      <c r="G92" s="7">
        <v>3896</v>
      </c>
      <c r="H92" s="7">
        <v>570672</v>
      </c>
      <c r="I92" s="7">
        <v>594947</v>
      </c>
      <c r="J92" s="7">
        <v>572438</v>
      </c>
      <c r="K92" s="7">
        <v>580640</v>
      </c>
      <c r="L92" s="7">
        <v>2440670.6999999997</v>
      </c>
      <c r="M92" s="7">
        <v>2609654.7799999998</v>
      </c>
      <c r="N92" s="7">
        <v>2689125</v>
      </c>
      <c r="O92" s="7">
        <v>2386105.2000000002</v>
      </c>
      <c r="AH92" s="6" t="s">
        <v>104</v>
      </c>
      <c r="AI92" s="7">
        <v>1865548.3303458805</v>
      </c>
      <c r="AJ92" s="7">
        <v>1809018.7545641637</v>
      </c>
      <c r="AK92" s="7">
        <v>3681</v>
      </c>
      <c r="AM92">
        <v>2440670.6999999997</v>
      </c>
      <c r="AN92">
        <v>2609654.7799999998</v>
      </c>
      <c r="AO92">
        <v>2386105.2000000002</v>
      </c>
      <c r="AP92">
        <v>570672</v>
      </c>
      <c r="AQ92">
        <v>594947</v>
      </c>
      <c r="AR92">
        <v>580640</v>
      </c>
      <c r="AS92">
        <v>3835</v>
      </c>
      <c r="AT92">
        <v>3802</v>
      </c>
      <c r="AU92">
        <v>3896</v>
      </c>
    </row>
    <row r="93" spans="1:47" x14ac:dyDescent="0.25">
      <c r="A93" s="6" t="s">
        <v>92</v>
      </c>
      <c r="B93" s="7">
        <v>1902470.1254730134</v>
      </c>
      <c r="C93" s="7">
        <v>1917321.781849565</v>
      </c>
      <c r="D93" s="7">
        <v>3811</v>
      </c>
      <c r="E93" s="7">
        <v>3835</v>
      </c>
      <c r="F93" s="7">
        <v>3787</v>
      </c>
      <c r="G93" s="7">
        <v>3926</v>
      </c>
      <c r="H93" s="7">
        <v>550101</v>
      </c>
      <c r="I93" s="7">
        <v>570672</v>
      </c>
      <c r="J93" s="7">
        <v>558498</v>
      </c>
      <c r="K93" s="7">
        <v>549657</v>
      </c>
      <c r="L93" s="7">
        <v>2583362.5699999998</v>
      </c>
      <c r="M93" s="7">
        <v>2440670.6999999997</v>
      </c>
      <c r="N93" s="7">
        <v>2583567.14</v>
      </c>
      <c r="O93" s="7">
        <v>2480682.36</v>
      </c>
      <c r="AH93" s="3" t="s">
        <v>105</v>
      </c>
      <c r="AI93" s="7">
        <v>1793113.6227843058</v>
      </c>
      <c r="AJ93" s="7">
        <v>1865548.3303458805</v>
      </c>
      <c r="AK93" s="7">
        <v>3695</v>
      </c>
      <c r="AM93">
        <v>2583362.5699999998</v>
      </c>
      <c r="AN93">
        <v>2440670.6999999997</v>
      </c>
      <c r="AO93">
        <v>2480682.36</v>
      </c>
      <c r="AP93">
        <v>550101</v>
      </c>
      <c r="AQ93">
        <v>570672</v>
      </c>
      <c r="AR93">
        <v>549657</v>
      </c>
      <c r="AS93">
        <v>3811</v>
      </c>
      <c r="AT93">
        <v>3835</v>
      </c>
      <c r="AU93">
        <v>3926</v>
      </c>
    </row>
    <row r="94" spans="1:47" x14ac:dyDescent="0.25">
      <c r="A94" s="3" t="s">
        <v>93</v>
      </c>
      <c r="B94" s="7">
        <v>1836597.9552545974</v>
      </c>
      <c r="C94" s="7">
        <v>1902470.1254730134</v>
      </c>
      <c r="D94" s="7">
        <v>3813</v>
      </c>
      <c r="E94" s="7">
        <v>3811</v>
      </c>
      <c r="F94" s="7">
        <v>3802</v>
      </c>
      <c r="G94" s="7">
        <v>3890</v>
      </c>
      <c r="H94" s="7">
        <v>550758</v>
      </c>
      <c r="I94" s="7">
        <v>550101</v>
      </c>
      <c r="J94" s="7">
        <v>594947</v>
      </c>
      <c r="K94" s="7">
        <v>564177</v>
      </c>
      <c r="L94" s="7">
        <v>2536674.5099999998</v>
      </c>
      <c r="M94" s="7">
        <v>2583362.5699999998</v>
      </c>
      <c r="N94" s="7">
        <v>2609654.7799999998</v>
      </c>
      <c r="O94" s="7">
        <v>2413161.5</v>
      </c>
      <c r="AH94" s="3" t="s">
        <v>106</v>
      </c>
      <c r="AI94" s="7">
        <v>1757157.870278165</v>
      </c>
      <c r="AJ94" s="7">
        <v>1793113.6227843058</v>
      </c>
      <c r="AK94" s="7">
        <v>3677</v>
      </c>
      <c r="AM94">
        <v>2536674.5099999998</v>
      </c>
      <c r="AN94">
        <v>2583362.5699999998</v>
      </c>
      <c r="AO94">
        <v>2413161.5</v>
      </c>
      <c r="AP94">
        <v>550758</v>
      </c>
      <c r="AQ94">
        <v>550101</v>
      </c>
      <c r="AR94">
        <v>564177</v>
      </c>
      <c r="AS94">
        <v>3813</v>
      </c>
      <c r="AT94">
        <v>3811</v>
      </c>
      <c r="AU94">
        <v>3890</v>
      </c>
    </row>
    <row r="95" spans="1:47" x14ac:dyDescent="0.25">
      <c r="A95" s="3" t="s">
        <v>94</v>
      </c>
      <c r="B95" s="7">
        <v>1706548.2307641238</v>
      </c>
      <c r="C95" s="7">
        <v>1836597.9552545974</v>
      </c>
      <c r="D95" s="7">
        <v>3700</v>
      </c>
      <c r="E95" s="7">
        <v>3813</v>
      </c>
      <c r="F95" s="7">
        <v>3835</v>
      </c>
      <c r="G95" s="7">
        <v>3823</v>
      </c>
      <c r="H95" s="7">
        <v>515841</v>
      </c>
      <c r="I95" s="7">
        <v>550758</v>
      </c>
      <c r="J95" s="7">
        <v>570672</v>
      </c>
      <c r="K95" s="7">
        <v>536127</v>
      </c>
      <c r="L95" s="7">
        <v>2342618</v>
      </c>
      <c r="M95" s="7">
        <v>2536674.5099999998</v>
      </c>
      <c r="N95" s="7">
        <v>2440670.6999999997</v>
      </c>
      <c r="O95" s="7">
        <v>2387807.5700000003</v>
      </c>
      <c r="AH95" s="5" t="s">
        <v>107</v>
      </c>
      <c r="AI95" s="7">
        <v>1626281.6835955651</v>
      </c>
      <c r="AJ95" s="7">
        <v>1757157.870278165</v>
      </c>
      <c r="AK95" s="7">
        <v>3556</v>
      </c>
      <c r="AM95">
        <v>2342618</v>
      </c>
      <c r="AN95">
        <v>2536674.5099999998</v>
      </c>
      <c r="AO95">
        <v>2387807.5700000003</v>
      </c>
      <c r="AP95">
        <v>515841</v>
      </c>
      <c r="AQ95">
        <v>550758</v>
      </c>
      <c r="AR95">
        <v>536127</v>
      </c>
      <c r="AS95">
        <v>3700</v>
      </c>
      <c r="AT95">
        <v>3813</v>
      </c>
      <c r="AU95">
        <v>3823</v>
      </c>
    </row>
    <row r="96" spans="1:47" x14ac:dyDescent="0.25">
      <c r="A96" s="5" t="s">
        <v>95</v>
      </c>
      <c r="B96" s="7">
        <v>1926467.0384385579</v>
      </c>
      <c r="C96" s="7">
        <v>1706548.2307641238</v>
      </c>
      <c r="D96" s="7">
        <v>3742</v>
      </c>
      <c r="E96" s="7">
        <v>3700</v>
      </c>
      <c r="F96" s="7">
        <v>3811</v>
      </c>
      <c r="G96" s="7">
        <v>3802</v>
      </c>
      <c r="H96" s="7">
        <v>576499</v>
      </c>
      <c r="I96" s="7">
        <v>515841</v>
      </c>
      <c r="J96" s="7">
        <v>550101</v>
      </c>
      <c r="K96" s="7">
        <v>586988</v>
      </c>
      <c r="L96" s="7">
        <v>2585272.96</v>
      </c>
      <c r="M96" s="7">
        <v>2342618</v>
      </c>
      <c r="N96" s="7">
        <v>2583362.5699999998</v>
      </c>
      <c r="O96" s="7">
        <v>2568859.3199999998</v>
      </c>
      <c r="AH96" s="5" t="s">
        <v>108</v>
      </c>
      <c r="AI96" s="7">
        <v>1544456.0512514107</v>
      </c>
      <c r="AJ96" s="7">
        <v>1626281.6835955651</v>
      </c>
      <c r="AK96" s="7">
        <v>3432</v>
      </c>
      <c r="AM96">
        <v>2585272.96</v>
      </c>
      <c r="AN96">
        <v>2342618</v>
      </c>
      <c r="AO96">
        <v>2568859.3199999998</v>
      </c>
      <c r="AP96">
        <v>576499</v>
      </c>
      <c r="AQ96">
        <v>515841</v>
      </c>
      <c r="AR96">
        <v>586988</v>
      </c>
      <c r="AS96">
        <v>3742</v>
      </c>
      <c r="AT96">
        <v>3700</v>
      </c>
      <c r="AU96">
        <v>3802</v>
      </c>
    </row>
    <row r="97" spans="1:47" x14ac:dyDescent="0.25">
      <c r="A97" s="5" t="s">
        <v>96</v>
      </c>
      <c r="B97" s="7">
        <v>1922143.4309234547</v>
      </c>
      <c r="C97" s="7">
        <v>1926467.0384385579</v>
      </c>
      <c r="D97" s="7">
        <v>3776</v>
      </c>
      <c r="E97" s="7">
        <v>3742</v>
      </c>
      <c r="F97" s="7">
        <v>3813</v>
      </c>
      <c r="G97" s="7">
        <v>3791</v>
      </c>
      <c r="H97" s="7">
        <v>554785</v>
      </c>
      <c r="I97" s="7">
        <v>576499</v>
      </c>
      <c r="J97" s="7">
        <v>550758</v>
      </c>
      <c r="K97" s="7">
        <v>554497</v>
      </c>
      <c r="L97" s="7">
        <v>2783856</v>
      </c>
      <c r="M97" s="7">
        <v>2585272.96</v>
      </c>
      <c r="N97" s="7">
        <v>2536674.5099999998</v>
      </c>
      <c r="O97" s="7">
        <v>2641644.62</v>
      </c>
      <c r="AH97" s="5" t="s">
        <v>109</v>
      </c>
      <c r="AI97" s="7">
        <v>1533859.7224988381</v>
      </c>
      <c r="AJ97" s="7">
        <v>1544456.0512514107</v>
      </c>
      <c r="AK97" s="7">
        <v>3420</v>
      </c>
      <c r="AM97">
        <v>2783856</v>
      </c>
      <c r="AN97">
        <v>2585272.96</v>
      </c>
      <c r="AO97">
        <v>2641644.62</v>
      </c>
      <c r="AP97">
        <v>554785</v>
      </c>
      <c r="AQ97">
        <v>576499</v>
      </c>
      <c r="AR97">
        <v>554497</v>
      </c>
      <c r="AS97">
        <v>3776</v>
      </c>
      <c r="AT97">
        <v>3742</v>
      </c>
      <c r="AU97">
        <v>3791</v>
      </c>
    </row>
    <row r="98" spans="1:47" x14ac:dyDescent="0.25">
      <c r="A98" s="5" t="s">
        <v>97</v>
      </c>
      <c r="B98" s="7">
        <v>1672365.9629555864</v>
      </c>
      <c r="C98" s="7">
        <v>1922143.4309234547</v>
      </c>
      <c r="D98" s="7">
        <v>3754</v>
      </c>
      <c r="E98" s="7">
        <v>3776</v>
      </c>
      <c r="F98" s="7">
        <v>3700</v>
      </c>
      <c r="G98" s="7">
        <v>3758</v>
      </c>
      <c r="H98" s="7">
        <v>497525</v>
      </c>
      <c r="I98" s="7">
        <v>554785</v>
      </c>
      <c r="J98" s="7">
        <v>515841</v>
      </c>
      <c r="K98" s="7">
        <v>499075</v>
      </c>
      <c r="L98" s="7">
        <v>2614923.7800000003</v>
      </c>
      <c r="M98" s="7">
        <v>2783856</v>
      </c>
      <c r="N98" s="7">
        <v>2342618</v>
      </c>
      <c r="O98" s="7">
        <v>2492681.4</v>
      </c>
      <c r="AH98" s="2" t="s">
        <v>110</v>
      </c>
      <c r="AI98" s="7">
        <v>1436229.5027550953</v>
      </c>
      <c r="AJ98" s="7">
        <v>1533859.7224988381</v>
      </c>
      <c r="AK98" s="7">
        <v>3400</v>
      </c>
      <c r="AM98">
        <v>2614923.7800000003</v>
      </c>
      <c r="AN98">
        <v>2783856</v>
      </c>
      <c r="AO98">
        <v>2492681.4</v>
      </c>
      <c r="AP98">
        <v>497525</v>
      </c>
      <c r="AQ98">
        <v>554785</v>
      </c>
      <c r="AR98">
        <v>499075</v>
      </c>
      <c r="AS98">
        <v>3754</v>
      </c>
      <c r="AT98">
        <v>3776</v>
      </c>
      <c r="AU98">
        <v>3758</v>
      </c>
    </row>
    <row r="99" spans="1:47" x14ac:dyDescent="0.25">
      <c r="A99" s="2" t="s">
        <v>98</v>
      </c>
      <c r="B99" s="7">
        <v>1796450.5410608775</v>
      </c>
      <c r="C99" s="7">
        <v>1672365.9629555864</v>
      </c>
      <c r="D99" s="7">
        <v>3493</v>
      </c>
      <c r="E99" s="7">
        <v>3754</v>
      </c>
      <c r="F99" s="7">
        <v>3742</v>
      </c>
      <c r="G99" s="7">
        <v>3774</v>
      </c>
      <c r="H99" s="7">
        <v>529035</v>
      </c>
      <c r="I99" s="7">
        <v>497525</v>
      </c>
      <c r="J99" s="7">
        <v>576499</v>
      </c>
      <c r="K99" s="7">
        <v>588419</v>
      </c>
      <c r="L99" s="7">
        <v>2468223.66</v>
      </c>
      <c r="M99" s="7">
        <v>2614923.7800000003</v>
      </c>
      <c r="N99" s="7">
        <v>2585272.96</v>
      </c>
      <c r="O99" s="7">
        <v>2531750.16</v>
      </c>
      <c r="AH99" s="2" t="s">
        <v>111</v>
      </c>
      <c r="AI99" s="7">
        <v>1312458.1756622186</v>
      </c>
      <c r="AJ99" s="7">
        <v>1436229.5027550953</v>
      </c>
      <c r="AK99" s="7">
        <v>3447</v>
      </c>
      <c r="AM99">
        <v>2468223.66</v>
      </c>
      <c r="AN99">
        <v>2614923.7800000003</v>
      </c>
      <c r="AO99">
        <v>2531750.16</v>
      </c>
      <c r="AP99">
        <v>529035</v>
      </c>
      <c r="AQ99">
        <v>497525</v>
      </c>
      <c r="AR99">
        <v>588419</v>
      </c>
      <c r="AS99">
        <v>3493</v>
      </c>
      <c r="AT99">
        <v>3754</v>
      </c>
      <c r="AU99">
        <v>3774</v>
      </c>
    </row>
    <row r="100" spans="1:47" x14ac:dyDescent="0.25">
      <c r="A100" s="2" t="s">
        <v>99</v>
      </c>
      <c r="B100" s="7">
        <v>1750180.7408882692</v>
      </c>
      <c r="C100" s="7">
        <v>1796450.5410608775</v>
      </c>
      <c r="D100" s="7">
        <v>3556</v>
      </c>
      <c r="E100" s="7">
        <v>3493</v>
      </c>
      <c r="F100" s="7">
        <v>3776</v>
      </c>
      <c r="G100" s="7">
        <v>3760</v>
      </c>
      <c r="H100" s="7">
        <v>510045</v>
      </c>
      <c r="I100" s="7">
        <v>529035</v>
      </c>
      <c r="J100" s="7">
        <v>554785</v>
      </c>
      <c r="K100" s="7">
        <v>515990</v>
      </c>
      <c r="L100" s="7">
        <v>2364348.84</v>
      </c>
      <c r="M100" s="7">
        <v>2468223.66</v>
      </c>
      <c r="N100" s="7">
        <v>2783856</v>
      </c>
      <c r="O100" s="7">
        <v>2387036</v>
      </c>
      <c r="AH100" s="1" t="s">
        <v>112</v>
      </c>
      <c r="AI100" s="7">
        <v>1519642.0035849432</v>
      </c>
      <c r="AJ100" s="7">
        <v>1312458.1756622186</v>
      </c>
      <c r="AK100" s="7">
        <v>3423</v>
      </c>
      <c r="AM100">
        <v>2364348.84</v>
      </c>
      <c r="AN100">
        <v>2468223.66</v>
      </c>
      <c r="AO100">
        <v>2387036</v>
      </c>
      <c r="AP100">
        <v>510045</v>
      </c>
      <c r="AQ100">
        <v>529035</v>
      </c>
      <c r="AR100">
        <v>515990</v>
      </c>
      <c r="AS100">
        <v>3556</v>
      </c>
      <c r="AT100">
        <v>3493</v>
      </c>
      <c r="AU100">
        <v>3760</v>
      </c>
    </row>
    <row r="101" spans="1:47" x14ac:dyDescent="0.25">
      <c r="A101" s="1" t="s">
        <v>100</v>
      </c>
      <c r="B101" s="7">
        <v>1855916.6500697071</v>
      </c>
      <c r="C101" s="7">
        <v>1750180.7408882692</v>
      </c>
      <c r="D101" s="7">
        <v>3588</v>
      </c>
      <c r="E101" s="7">
        <v>3556</v>
      </c>
      <c r="F101" s="7">
        <v>3754</v>
      </c>
      <c r="G101" s="7">
        <v>3750</v>
      </c>
      <c r="H101" s="7">
        <v>510417</v>
      </c>
      <c r="I101" s="7">
        <v>510045</v>
      </c>
      <c r="J101" s="7">
        <v>497525</v>
      </c>
      <c r="K101" s="7">
        <v>572438</v>
      </c>
      <c r="L101" s="7">
        <v>3030855.36</v>
      </c>
      <c r="M101" s="7">
        <v>2364348.84</v>
      </c>
      <c r="N101" s="7">
        <v>2614923.7800000003</v>
      </c>
      <c r="O101" s="7">
        <v>2689125</v>
      </c>
      <c r="AH101" s="1" t="s">
        <v>113</v>
      </c>
      <c r="AI101" s="7">
        <v>1357285.2021509658</v>
      </c>
      <c r="AJ101" s="7">
        <v>1519642.0035849432</v>
      </c>
      <c r="AK101" s="7">
        <v>3378</v>
      </c>
      <c r="AM101">
        <v>3030855.36</v>
      </c>
      <c r="AN101">
        <v>2364348.84</v>
      </c>
      <c r="AO101">
        <v>2689125</v>
      </c>
      <c r="AP101">
        <v>510417</v>
      </c>
      <c r="AQ101">
        <v>510045</v>
      </c>
      <c r="AR101">
        <v>572438</v>
      </c>
      <c r="AS101">
        <v>3588</v>
      </c>
      <c r="AT101">
        <v>3556</v>
      </c>
      <c r="AU101">
        <v>3750</v>
      </c>
    </row>
    <row r="102" spans="1:47" x14ac:dyDescent="0.25">
      <c r="A102" s="1" t="s">
        <v>101</v>
      </c>
      <c r="B102" s="7">
        <v>1805670.7495186881</v>
      </c>
      <c r="C102" s="7">
        <v>1855916.6500697071</v>
      </c>
      <c r="D102" s="7">
        <v>3690</v>
      </c>
      <c r="E102" s="7">
        <v>3588</v>
      </c>
      <c r="F102" s="7">
        <v>3493</v>
      </c>
      <c r="G102" s="7">
        <v>3787</v>
      </c>
      <c r="H102" s="7">
        <v>546001</v>
      </c>
      <c r="I102" s="7">
        <v>510417</v>
      </c>
      <c r="J102" s="7">
        <v>529035</v>
      </c>
      <c r="K102" s="7">
        <v>558498</v>
      </c>
      <c r="L102" s="7">
        <v>2674143</v>
      </c>
      <c r="M102" s="7">
        <v>3030855.36</v>
      </c>
      <c r="N102" s="7">
        <v>2468223.66</v>
      </c>
      <c r="O102" s="7">
        <v>2583567.14</v>
      </c>
      <c r="AH102" s="2" t="s">
        <v>114</v>
      </c>
      <c r="AI102" s="7">
        <v>1468535.3515236008</v>
      </c>
      <c r="AJ102" s="7">
        <v>1357285.2021509658</v>
      </c>
      <c r="AK102" s="7">
        <v>3433</v>
      </c>
      <c r="AM102">
        <v>2674143</v>
      </c>
      <c r="AN102">
        <v>3030855.36</v>
      </c>
      <c r="AO102">
        <v>2583567.14</v>
      </c>
      <c r="AP102">
        <v>546001</v>
      </c>
      <c r="AQ102">
        <v>510417</v>
      </c>
      <c r="AR102">
        <v>558498</v>
      </c>
      <c r="AS102">
        <v>3690</v>
      </c>
      <c r="AT102">
        <v>3588</v>
      </c>
      <c r="AU102">
        <v>3787</v>
      </c>
    </row>
    <row r="103" spans="1:47" x14ac:dyDescent="0.25">
      <c r="A103" s="2" t="s">
        <v>102</v>
      </c>
      <c r="B103" s="7">
        <v>1922046.9693952068</v>
      </c>
      <c r="C103" s="7">
        <v>1805670.7495186881</v>
      </c>
      <c r="D103" s="7">
        <v>3665</v>
      </c>
      <c r="E103" s="7">
        <v>3690</v>
      </c>
      <c r="F103" s="7">
        <v>3556</v>
      </c>
      <c r="G103" s="7">
        <v>3802</v>
      </c>
      <c r="H103" s="7">
        <v>544052</v>
      </c>
      <c r="I103" s="7">
        <v>546001</v>
      </c>
      <c r="J103" s="7">
        <v>510045</v>
      </c>
      <c r="K103" s="7">
        <v>594947</v>
      </c>
      <c r="L103" s="7">
        <v>2690293.25</v>
      </c>
      <c r="M103" s="7">
        <v>2674143</v>
      </c>
      <c r="N103" s="7">
        <v>2364348.84</v>
      </c>
      <c r="O103" s="7">
        <v>2609654.7799999998</v>
      </c>
      <c r="AH103" s="4" t="s">
        <v>115</v>
      </c>
      <c r="AI103" s="7">
        <v>1399203.2795591848</v>
      </c>
      <c r="AJ103" s="7">
        <v>1468535.3515236008</v>
      </c>
      <c r="AK103" s="7">
        <v>3438</v>
      </c>
      <c r="AM103">
        <v>2690293.25</v>
      </c>
      <c r="AN103">
        <v>2674143</v>
      </c>
      <c r="AO103">
        <v>2609654.7799999998</v>
      </c>
      <c r="AP103">
        <v>544052</v>
      </c>
      <c r="AQ103">
        <v>546001</v>
      </c>
      <c r="AR103">
        <v>594947</v>
      </c>
      <c r="AS103">
        <v>3665</v>
      </c>
      <c r="AT103">
        <v>3690</v>
      </c>
      <c r="AU103">
        <v>3802</v>
      </c>
    </row>
    <row r="104" spans="1:47" x14ac:dyDescent="0.25">
      <c r="A104" s="4" t="s">
        <v>103</v>
      </c>
      <c r="B104" s="7">
        <v>1809018.7545641637</v>
      </c>
      <c r="C104" s="7">
        <v>1922046.9693952068</v>
      </c>
      <c r="D104" s="7">
        <v>3681</v>
      </c>
      <c r="E104" s="7">
        <v>3665</v>
      </c>
      <c r="F104" s="7">
        <v>3588</v>
      </c>
      <c r="G104" s="7">
        <v>3835</v>
      </c>
      <c r="H104" s="7">
        <v>528854</v>
      </c>
      <c r="I104" s="7">
        <v>544052</v>
      </c>
      <c r="J104" s="7">
        <v>510417</v>
      </c>
      <c r="K104" s="7">
        <v>570672</v>
      </c>
      <c r="L104" s="7">
        <v>2596430.16</v>
      </c>
      <c r="M104" s="7">
        <v>2690293.25</v>
      </c>
      <c r="N104" s="7">
        <v>3030855.36</v>
      </c>
      <c r="O104" s="7">
        <v>2440670.6999999997</v>
      </c>
      <c r="AH104" s="6" t="s">
        <v>116</v>
      </c>
      <c r="AI104" s="7">
        <v>1332273.8830246299</v>
      </c>
      <c r="AJ104" s="7">
        <v>1399203.2795591848</v>
      </c>
      <c r="AK104" s="7">
        <v>3416</v>
      </c>
      <c r="AM104">
        <v>2596430.16</v>
      </c>
      <c r="AN104">
        <v>2690293.25</v>
      </c>
      <c r="AO104">
        <v>2440670.6999999997</v>
      </c>
      <c r="AP104">
        <v>528854</v>
      </c>
      <c r="AQ104">
        <v>544052</v>
      </c>
      <c r="AR104">
        <v>570672</v>
      </c>
      <c r="AS104">
        <v>3681</v>
      </c>
      <c r="AT104">
        <v>3665</v>
      </c>
      <c r="AU104">
        <v>3835</v>
      </c>
    </row>
    <row r="105" spans="1:47" x14ac:dyDescent="0.25">
      <c r="A105" s="6" t="s">
        <v>104</v>
      </c>
      <c r="B105" s="7">
        <v>1865548.3303458805</v>
      </c>
      <c r="C105" s="7">
        <v>1809018.7545641637</v>
      </c>
      <c r="D105" s="7">
        <v>3695</v>
      </c>
      <c r="E105" s="7">
        <v>3681</v>
      </c>
      <c r="F105" s="7">
        <v>3690</v>
      </c>
      <c r="G105" s="7">
        <v>3811</v>
      </c>
      <c r="H105" s="7">
        <v>547737</v>
      </c>
      <c r="I105" s="7">
        <v>528854</v>
      </c>
      <c r="J105" s="7">
        <v>546001</v>
      </c>
      <c r="K105" s="7">
        <v>550101</v>
      </c>
      <c r="L105" s="7">
        <v>2757652.4000000004</v>
      </c>
      <c r="M105" s="7">
        <v>2596430.16</v>
      </c>
      <c r="N105" s="7">
        <v>2674143</v>
      </c>
      <c r="O105" s="7">
        <v>2583362.5699999998</v>
      </c>
      <c r="AH105" s="3" t="s">
        <v>117</v>
      </c>
      <c r="AI105" s="7">
        <v>1344029.6089756356</v>
      </c>
      <c r="AJ105" s="7">
        <v>1332273.8830246299</v>
      </c>
      <c r="AK105" s="7">
        <v>3355</v>
      </c>
      <c r="AM105">
        <v>2757652.4000000004</v>
      </c>
      <c r="AN105">
        <v>2596430.16</v>
      </c>
      <c r="AO105">
        <v>2583362.5699999998</v>
      </c>
      <c r="AP105">
        <v>547737</v>
      </c>
      <c r="AQ105">
        <v>528854</v>
      </c>
      <c r="AR105">
        <v>550101</v>
      </c>
      <c r="AS105">
        <v>3695</v>
      </c>
      <c r="AT105">
        <v>3681</v>
      </c>
      <c r="AU105">
        <v>3811</v>
      </c>
    </row>
    <row r="106" spans="1:47" x14ac:dyDescent="0.25">
      <c r="A106" s="3" t="s">
        <v>105</v>
      </c>
      <c r="B106" s="7">
        <v>1793113.6227843058</v>
      </c>
      <c r="C106" s="7">
        <v>1865548.3303458805</v>
      </c>
      <c r="D106" s="7">
        <v>3677</v>
      </c>
      <c r="E106" s="7">
        <v>3695</v>
      </c>
      <c r="F106" s="7">
        <v>3665</v>
      </c>
      <c r="G106" s="7">
        <v>3813</v>
      </c>
      <c r="H106" s="7">
        <v>496142</v>
      </c>
      <c r="I106" s="7">
        <v>547737</v>
      </c>
      <c r="J106" s="7">
        <v>544052</v>
      </c>
      <c r="K106" s="7">
        <v>550758</v>
      </c>
      <c r="L106" s="7">
        <v>2646925.2200000002</v>
      </c>
      <c r="M106" s="7">
        <v>2757652.4000000004</v>
      </c>
      <c r="N106" s="7">
        <v>2690293.25</v>
      </c>
      <c r="O106" s="7">
        <v>2536674.5099999998</v>
      </c>
      <c r="AH106" s="3" t="s">
        <v>118</v>
      </c>
      <c r="AI106" s="7">
        <v>1301398.8913231096</v>
      </c>
      <c r="AJ106" s="7">
        <v>1344029.6089756356</v>
      </c>
      <c r="AK106" s="7">
        <v>3362</v>
      </c>
      <c r="AM106">
        <v>2646925.2200000002</v>
      </c>
      <c r="AN106">
        <v>2757652.4000000004</v>
      </c>
      <c r="AO106">
        <v>2536674.5099999998</v>
      </c>
      <c r="AP106">
        <v>496142</v>
      </c>
      <c r="AQ106">
        <v>547737</v>
      </c>
      <c r="AR106">
        <v>550758</v>
      </c>
      <c r="AS106">
        <v>3677</v>
      </c>
      <c r="AT106">
        <v>3695</v>
      </c>
      <c r="AU106">
        <v>3813</v>
      </c>
    </row>
    <row r="107" spans="1:47" x14ac:dyDescent="0.25">
      <c r="A107" s="3" t="s">
        <v>106</v>
      </c>
      <c r="B107" s="7">
        <v>1757157.870278165</v>
      </c>
      <c r="C107" s="7">
        <v>1793113.6227843058</v>
      </c>
      <c r="D107" s="7">
        <v>3556</v>
      </c>
      <c r="E107" s="7">
        <v>3677</v>
      </c>
      <c r="F107" s="7">
        <v>3681</v>
      </c>
      <c r="G107" s="7">
        <v>3700</v>
      </c>
      <c r="H107" s="7">
        <v>513622</v>
      </c>
      <c r="I107" s="7">
        <v>496142</v>
      </c>
      <c r="J107" s="7">
        <v>528854</v>
      </c>
      <c r="K107" s="7">
        <v>515841</v>
      </c>
      <c r="L107" s="7">
        <v>2567040.84</v>
      </c>
      <c r="M107" s="7">
        <v>2646925.2200000002</v>
      </c>
      <c r="N107" s="7">
        <v>2596430.16</v>
      </c>
      <c r="O107" s="7">
        <v>2342618</v>
      </c>
      <c r="AH107" s="5" t="s">
        <v>119</v>
      </c>
      <c r="AI107" s="7">
        <v>1339921.3304122684</v>
      </c>
      <c r="AJ107" s="7">
        <v>1301398.8913231096</v>
      </c>
      <c r="AK107" s="7">
        <v>3267</v>
      </c>
      <c r="AM107">
        <v>2567040.84</v>
      </c>
      <c r="AN107">
        <v>2646925.2200000002</v>
      </c>
      <c r="AO107">
        <v>2342618</v>
      </c>
      <c r="AP107">
        <v>513622</v>
      </c>
      <c r="AQ107">
        <v>496142</v>
      </c>
      <c r="AR107">
        <v>515841</v>
      </c>
      <c r="AS107">
        <v>3556</v>
      </c>
      <c r="AT107">
        <v>3677</v>
      </c>
      <c r="AU107">
        <v>3700</v>
      </c>
    </row>
    <row r="108" spans="1:47" x14ac:dyDescent="0.25">
      <c r="A108" s="5" t="s">
        <v>107</v>
      </c>
      <c r="B108" s="7">
        <v>1626281.6835955651</v>
      </c>
      <c r="C108" s="7">
        <v>1757157.870278165</v>
      </c>
      <c r="D108" s="7">
        <v>3432</v>
      </c>
      <c r="E108" s="7">
        <v>3556</v>
      </c>
      <c r="F108" s="7">
        <v>3695</v>
      </c>
      <c r="G108" s="7">
        <v>3742</v>
      </c>
      <c r="H108" s="7">
        <v>521590</v>
      </c>
      <c r="I108" s="7">
        <v>513622</v>
      </c>
      <c r="J108" s="7">
        <v>547737</v>
      </c>
      <c r="K108" s="7">
        <v>576499</v>
      </c>
      <c r="L108" s="7">
        <v>2560924.08</v>
      </c>
      <c r="M108" s="7">
        <v>2567040.84</v>
      </c>
      <c r="N108" s="7">
        <v>2757652.4000000004</v>
      </c>
      <c r="O108" s="7">
        <v>2585272.96</v>
      </c>
      <c r="AH108" s="5" t="s">
        <v>120</v>
      </c>
      <c r="AI108" s="7">
        <v>1385474.2415189536</v>
      </c>
      <c r="AJ108" s="7">
        <v>1339921.3304122684</v>
      </c>
      <c r="AK108" s="7">
        <v>3508</v>
      </c>
      <c r="AM108">
        <v>2560924.08</v>
      </c>
      <c r="AN108">
        <v>2567040.84</v>
      </c>
      <c r="AO108">
        <v>2585272.96</v>
      </c>
      <c r="AP108">
        <v>521590</v>
      </c>
      <c r="AQ108">
        <v>513622</v>
      </c>
      <c r="AR108">
        <v>576499</v>
      </c>
      <c r="AS108">
        <v>3432</v>
      </c>
      <c r="AT108">
        <v>3556</v>
      </c>
      <c r="AU108">
        <v>3742</v>
      </c>
    </row>
    <row r="109" spans="1:47" x14ac:dyDescent="0.25">
      <c r="A109" s="5" t="s">
        <v>108</v>
      </c>
      <c r="B109" s="7">
        <v>1544456.0512514107</v>
      </c>
      <c r="C109" s="7">
        <v>1626281.6835955651</v>
      </c>
      <c r="D109" s="7">
        <v>3420</v>
      </c>
      <c r="E109" s="7">
        <v>3432</v>
      </c>
      <c r="F109" s="7">
        <v>3677</v>
      </c>
      <c r="G109" s="7">
        <v>3776</v>
      </c>
      <c r="H109" s="7">
        <v>472049</v>
      </c>
      <c r="I109" s="7">
        <v>521590</v>
      </c>
      <c r="J109" s="7">
        <v>496142</v>
      </c>
      <c r="K109" s="7">
        <v>554785</v>
      </c>
      <c r="L109" s="7">
        <v>2661854.4000000004</v>
      </c>
      <c r="M109" s="7">
        <v>2560924.08</v>
      </c>
      <c r="N109" s="7">
        <v>2646925.2200000002</v>
      </c>
      <c r="O109" s="7">
        <v>2783856</v>
      </c>
      <c r="AH109" s="5" t="s">
        <v>121</v>
      </c>
      <c r="AI109" s="7">
        <v>1368963.0551682932</v>
      </c>
      <c r="AJ109" s="7">
        <v>1385474.2415189536</v>
      </c>
      <c r="AK109" s="7">
        <v>3488</v>
      </c>
      <c r="AM109">
        <v>2661854.4000000004</v>
      </c>
      <c r="AN109">
        <v>2560924.08</v>
      </c>
      <c r="AO109">
        <v>2783856</v>
      </c>
      <c r="AP109">
        <v>472049</v>
      </c>
      <c r="AQ109">
        <v>521590</v>
      </c>
      <c r="AR109">
        <v>554785</v>
      </c>
      <c r="AS109">
        <v>3420</v>
      </c>
      <c r="AT109">
        <v>3432</v>
      </c>
      <c r="AU109">
        <v>3776</v>
      </c>
    </row>
    <row r="110" spans="1:47" x14ac:dyDescent="0.25">
      <c r="A110" s="5" t="s">
        <v>109</v>
      </c>
      <c r="B110" s="7">
        <v>1533859.7224988381</v>
      </c>
      <c r="C110" s="7">
        <v>1544456.0512514107</v>
      </c>
      <c r="D110" s="7">
        <v>3400</v>
      </c>
      <c r="E110" s="7">
        <v>3420</v>
      </c>
      <c r="F110" s="7">
        <v>3556</v>
      </c>
      <c r="G110" s="7">
        <v>3754</v>
      </c>
      <c r="H110" s="7">
        <v>461027</v>
      </c>
      <c r="I110" s="7">
        <v>472049</v>
      </c>
      <c r="J110" s="7">
        <v>513622</v>
      </c>
      <c r="K110" s="7">
        <v>497525</v>
      </c>
      <c r="L110" s="7">
        <v>2741318</v>
      </c>
      <c r="M110" s="7">
        <v>2661854.4000000004</v>
      </c>
      <c r="N110" s="7">
        <v>2567040.84</v>
      </c>
      <c r="O110" s="7">
        <v>2614923.7800000003</v>
      </c>
      <c r="AH110" s="2" t="s">
        <v>122</v>
      </c>
      <c r="AI110" s="7">
        <v>1311608.2785633672</v>
      </c>
      <c r="AJ110" s="7">
        <v>1368963.0551682932</v>
      </c>
      <c r="AK110" s="7">
        <v>3473</v>
      </c>
      <c r="AM110">
        <v>2741318</v>
      </c>
      <c r="AN110">
        <v>2661854.4000000004</v>
      </c>
      <c r="AO110">
        <v>2614923.7800000003</v>
      </c>
      <c r="AP110">
        <v>461027</v>
      </c>
      <c r="AQ110">
        <v>472049</v>
      </c>
      <c r="AR110">
        <v>497525</v>
      </c>
      <c r="AS110">
        <v>3400</v>
      </c>
      <c r="AT110">
        <v>3420</v>
      </c>
      <c r="AU110">
        <v>3754</v>
      </c>
    </row>
    <row r="111" spans="1:47" x14ac:dyDescent="0.25">
      <c r="A111" s="2" t="s">
        <v>110</v>
      </c>
      <c r="B111" s="7">
        <v>1436229.5027550953</v>
      </c>
      <c r="C111" s="7">
        <v>1533859.7224988381</v>
      </c>
      <c r="D111" s="7">
        <v>3447</v>
      </c>
      <c r="E111" s="7">
        <v>3400</v>
      </c>
      <c r="F111" s="7">
        <v>3432</v>
      </c>
      <c r="G111" s="7">
        <v>3493</v>
      </c>
      <c r="H111" s="7">
        <v>492683</v>
      </c>
      <c r="I111" s="7">
        <v>461027</v>
      </c>
      <c r="J111" s="7">
        <v>521590</v>
      </c>
      <c r="K111" s="7">
        <v>529035</v>
      </c>
      <c r="L111" s="7">
        <v>2561603.58</v>
      </c>
      <c r="M111" s="7">
        <v>2741318</v>
      </c>
      <c r="N111" s="7">
        <v>2560924.08</v>
      </c>
      <c r="O111" s="7">
        <v>2468223.66</v>
      </c>
      <c r="AH111" s="2" t="s">
        <v>123</v>
      </c>
      <c r="AI111" s="7">
        <v>1341931.7864967138</v>
      </c>
      <c r="AJ111" s="7">
        <v>1311608.2785633672</v>
      </c>
      <c r="AK111" s="7">
        <v>3278</v>
      </c>
      <c r="AM111">
        <v>2561603.58</v>
      </c>
      <c r="AN111">
        <v>2741318</v>
      </c>
      <c r="AO111">
        <v>2468223.66</v>
      </c>
      <c r="AP111">
        <v>492683</v>
      </c>
      <c r="AQ111">
        <v>461027</v>
      </c>
      <c r="AR111">
        <v>529035</v>
      </c>
      <c r="AS111">
        <v>3447</v>
      </c>
      <c r="AT111">
        <v>3400</v>
      </c>
      <c r="AU111">
        <v>3493</v>
      </c>
    </row>
    <row r="112" spans="1:47" x14ac:dyDescent="0.25">
      <c r="A112" s="2" t="s">
        <v>111</v>
      </c>
      <c r="B112" s="7">
        <v>1312458.1756622186</v>
      </c>
      <c r="C112" s="7">
        <v>1436229.5027550953</v>
      </c>
      <c r="D112" s="7">
        <v>3423</v>
      </c>
      <c r="E112" s="7">
        <v>3447</v>
      </c>
      <c r="F112" s="7">
        <v>3420</v>
      </c>
      <c r="G112" s="7">
        <v>3556</v>
      </c>
      <c r="H112" s="7">
        <v>460191</v>
      </c>
      <c r="I112" s="7">
        <v>492683</v>
      </c>
      <c r="J112" s="7">
        <v>472049</v>
      </c>
      <c r="K112" s="7">
        <v>510045</v>
      </c>
      <c r="L112" s="7">
        <v>2283894.06</v>
      </c>
      <c r="M112" s="7">
        <v>2561603.58</v>
      </c>
      <c r="N112" s="7">
        <v>2661854.4000000004</v>
      </c>
      <c r="O112" s="7">
        <v>2364348.84</v>
      </c>
      <c r="AH112" s="1" t="s">
        <v>124</v>
      </c>
      <c r="AI112" s="7">
        <v>1637078.2712607051</v>
      </c>
      <c r="AJ112" s="7">
        <v>1341931.7864967138</v>
      </c>
      <c r="AK112" s="7">
        <v>3280</v>
      </c>
      <c r="AM112">
        <v>2283894.06</v>
      </c>
      <c r="AN112">
        <v>2561603.58</v>
      </c>
      <c r="AO112">
        <v>2364348.84</v>
      </c>
      <c r="AP112">
        <v>460191</v>
      </c>
      <c r="AQ112">
        <v>492683</v>
      </c>
      <c r="AR112">
        <v>510045</v>
      </c>
      <c r="AS112">
        <v>3423</v>
      </c>
      <c r="AT112">
        <v>3447</v>
      </c>
      <c r="AU112">
        <v>3556</v>
      </c>
    </row>
    <row r="113" spans="1:47" x14ac:dyDescent="0.25">
      <c r="A113" s="1" t="s">
        <v>112</v>
      </c>
      <c r="B113" s="7">
        <v>1519642.0035849432</v>
      </c>
      <c r="C113" s="7">
        <v>1312458.1756622186</v>
      </c>
      <c r="D113" s="7">
        <v>3378</v>
      </c>
      <c r="E113" s="7">
        <v>3423</v>
      </c>
      <c r="F113" s="7">
        <v>3400</v>
      </c>
      <c r="G113" s="7">
        <v>3588</v>
      </c>
      <c r="H113" s="7">
        <v>497943</v>
      </c>
      <c r="I113" s="7">
        <v>460191</v>
      </c>
      <c r="J113" s="7">
        <v>461027</v>
      </c>
      <c r="K113" s="7">
        <v>510417</v>
      </c>
      <c r="L113" s="7">
        <v>2655614.6999999997</v>
      </c>
      <c r="M113" s="7">
        <v>2283894.06</v>
      </c>
      <c r="N113" s="7">
        <v>2741318</v>
      </c>
      <c r="O113" s="7">
        <v>3030855.36</v>
      </c>
      <c r="AH113" s="1" t="s">
        <v>125</v>
      </c>
      <c r="AI113" s="7">
        <v>1391952.0347872269</v>
      </c>
      <c r="AJ113" s="7">
        <v>1637078.2712607051</v>
      </c>
      <c r="AK113" s="7">
        <v>3308</v>
      </c>
      <c r="AM113">
        <v>2655614.6999999997</v>
      </c>
      <c r="AN113">
        <v>2283894.06</v>
      </c>
      <c r="AO113">
        <v>3030855.36</v>
      </c>
      <c r="AP113">
        <v>497943</v>
      </c>
      <c r="AQ113">
        <v>460191</v>
      </c>
      <c r="AR113">
        <v>510417</v>
      </c>
      <c r="AS113">
        <v>3378</v>
      </c>
      <c r="AT113">
        <v>3423</v>
      </c>
      <c r="AU113">
        <v>3588</v>
      </c>
    </row>
    <row r="114" spans="1:47" x14ac:dyDescent="0.25">
      <c r="A114" s="1" t="s">
        <v>113</v>
      </c>
      <c r="B114" s="7">
        <v>1357285.2021509658</v>
      </c>
      <c r="C114" s="7">
        <v>1519642.0035849432</v>
      </c>
      <c r="D114" s="7">
        <v>3433</v>
      </c>
      <c r="E114" s="7">
        <v>3378</v>
      </c>
      <c r="F114" s="7">
        <v>3447</v>
      </c>
      <c r="G114" s="7">
        <v>3690</v>
      </c>
      <c r="H114" s="7">
        <v>499888</v>
      </c>
      <c r="I114" s="7">
        <v>497943</v>
      </c>
      <c r="J114" s="7">
        <v>492683</v>
      </c>
      <c r="K114" s="7">
        <v>546001</v>
      </c>
      <c r="L114" s="7">
        <v>2567986.9899999998</v>
      </c>
      <c r="M114" s="7">
        <v>2655614.6999999997</v>
      </c>
      <c r="N114" s="7">
        <v>2561603.58</v>
      </c>
      <c r="O114" s="7">
        <v>2674143</v>
      </c>
      <c r="AH114" s="2" t="s">
        <v>126</v>
      </c>
      <c r="AI114" s="7">
        <v>1596784.3391090753</v>
      </c>
      <c r="AJ114" s="7">
        <v>1391952.0347872269</v>
      </c>
      <c r="AK114" s="7">
        <v>3326</v>
      </c>
      <c r="AM114">
        <v>2567986.9899999998</v>
      </c>
      <c r="AN114">
        <v>2655614.6999999997</v>
      </c>
      <c r="AO114">
        <v>2674143</v>
      </c>
      <c r="AP114">
        <v>499888</v>
      </c>
      <c r="AQ114">
        <v>497943</v>
      </c>
      <c r="AR114">
        <v>546001</v>
      </c>
      <c r="AS114">
        <v>3433</v>
      </c>
      <c r="AT114">
        <v>3378</v>
      </c>
      <c r="AU114">
        <v>3690</v>
      </c>
    </row>
    <row r="115" spans="1:47" x14ac:dyDescent="0.25">
      <c r="A115" s="2" t="s">
        <v>114</v>
      </c>
      <c r="B115" s="7">
        <v>1468535.3515236008</v>
      </c>
      <c r="C115" s="7">
        <v>1357285.2021509658</v>
      </c>
      <c r="D115" s="7">
        <v>3438</v>
      </c>
      <c r="E115" s="7">
        <v>3433</v>
      </c>
      <c r="F115" s="7">
        <v>3423</v>
      </c>
      <c r="G115" s="7">
        <v>3665</v>
      </c>
      <c r="H115" s="7">
        <v>495530</v>
      </c>
      <c r="I115" s="7">
        <v>499888</v>
      </c>
      <c r="J115" s="7">
        <v>460191</v>
      </c>
      <c r="K115" s="7">
        <v>544052</v>
      </c>
      <c r="L115" s="7">
        <v>2578603.14</v>
      </c>
      <c r="M115" s="7">
        <v>2567986.9899999998</v>
      </c>
      <c r="N115" s="7">
        <v>2283894.06</v>
      </c>
      <c r="O115" s="7">
        <v>2690293.25</v>
      </c>
      <c r="AH115" s="4" t="s">
        <v>127</v>
      </c>
      <c r="AI115" s="7">
        <v>1555001.3941445926</v>
      </c>
      <c r="AJ115" s="7">
        <v>1596784.3391090753</v>
      </c>
      <c r="AK115" s="7">
        <v>3329</v>
      </c>
      <c r="AM115">
        <v>2578603.14</v>
      </c>
      <c r="AN115">
        <v>2567986.9899999998</v>
      </c>
      <c r="AO115">
        <v>2690293.25</v>
      </c>
      <c r="AP115">
        <v>495530</v>
      </c>
      <c r="AQ115">
        <v>499888</v>
      </c>
      <c r="AR115">
        <v>544052</v>
      </c>
      <c r="AS115">
        <v>3438</v>
      </c>
      <c r="AT115">
        <v>3433</v>
      </c>
      <c r="AU115">
        <v>3665</v>
      </c>
    </row>
    <row r="116" spans="1:47" x14ac:dyDescent="0.25">
      <c r="A116" s="4" t="s">
        <v>115</v>
      </c>
      <c r="B116" s="7">
        <v>1399203.2795591848</v>
      </c>
      <c r="C116" s="7">
        <v>1468535.3515236008</v>
      </c>
      <c r="D116" s="7">
        <v>3416</v>
      </c>
      <c r="E116" s="7">
        <v>3438</v>
      </c>
      <c r="F116" s="7">
        <v>3378</v>
      </c>
      <c r="G116" s="7">
        <v>3681</v>
      </c>
      <c r="H116" s="7">
        <v>507821</v>
      </c>
      <c r="I116" s="7">
        <v>495530</v>
      </c>
      <c r="J116" s="7">
        <v>497943</v>
      </c>
      <c r="K116" s="7">
        <v>528854</v>
      </c>
      <c r="L116" s="7">
        <v>2639645.6800000002</v>
      </c>
      <c r="M116" s="7">
        <v>2578603.14</v>
      </c>
      <c r="N116" s="7">
        <v>2655614.6999999997</v>
      </c>
      <c r="O116" s="7">
        <v>2596430.16</v>
      </c>
      <c r="AH116" s="6" t="s">
        <v>128</v>
      </c>
      <c r="AI116" s="7">
        <v>1526586.2046073158</v>
      </c>
      <c r="AJ116" s="7">
        <v>1555001.3941445926</v>
      </c>
      <c r="AK116" s="7">
        <v>3324</v>
      </c>
      <c r="AM116">
        <v>2639645.6800000002</v>
      </c>
      <c r="AN116">
        <v>2578603.14</v>
      </c>
      <c r="AO116">
        <v>2596430.16</v>
      </c>
      <c r="AP116">
        <v>507821</v>
      </c>
      <c r="AQ116">
        <v>495530</v>
      </c>
      <c r="AR116">
        <v>528854</v>
      </c>
      <c r="AS116">
        <v>3416</v>
      </c>
      <c r="AT116">
        <v>3438</v>
      </c>
      <c r="AU116">
        <v>3681</v>
      </c>
    </row>
    <row r="117" spans="1:47" x14ac:dyDescent="0.25">
      <c r="A117" s="6" t="s">
        <v>116</v>
      </c>
      <c r="B117" s="7">
        <v>1332273.8830246299</v>
      </c>
      <c r="C117" s="7">
        <v>1399203.2795591848</v>
      </c>
      <c r="D117" s="7">
        <v>3355</v>
      </c>
      <c r="E117" s="7">
        <v>3416</v>
      </c>
      <c r="F117" s="7">
        <v>3433</v>
      </c>
      <c r="G117" s="7">
        <v>3695</v>
      </c>
      <c r="H117" s="7">
        <v>483753</v>
      </c>
      <c r="I117" s="7">
        <v>507821</v>
      </c>
      <c r="J117" s="7">
        <v>499888</v>
      </c>
      <c r="K117" s="7">
        <v>547737</v>
      </c>
      <c r="L117" s="7">
        <v>2633138.2000000002</v>
      </c>
      <c r="M117" s="7">
        <v>2639645.6800000002</v>
      </c>
      <c r="N117" s="7">
        <v>2567986.9899999998</v>
      </c>
      <c r="O117" s="7">
        <v>2757652.4000000004</v>
      </c>
      <c r="AH117" s="3" t="s">
        <v>129</v>
      </c>
      <c r="AI117" s="7">
        <v>1533492.597756091</v>
      </c>
      <c r="AJ117" s="7">
        <v>1526586.2046073158</v>
      </c>
      <c r="AK117" s="7">
        <v>3324</v>
      </c>
      <c r="AM117">
        <v>2633138.2000000002</v>
      </c>
      <c r="AN117">
        <v>2639645.6800000002</v>
      </c>
      <c r="AO117">
        <v>2757652.4000000004</v>
      </c>
      <c r="AP117">
        <v>483753</v>
      </c>
      <c r="AQ117">
        <v>507821</v>
      </c>
      <c r="AR117">
        <v>547737</v>
      </c>
      <c r="AS117">
        <v>3355</v>
      </c>
      <c r="AT117">
        <v>3416</v>
      </c>
      <c r="AU117">
        <v>3695</v>
      </c>
    </row>
    <row r="118" spans="1:47" x14ac:dyDescent="0.25">
      <c r="A118" s="3" t="s">
        <v>117</v>
      </c>
      <c r="B118" s="7">
        <v>1344029.6089756356</v>
      </c>
      <c r="C118" s="7">
        <v>1332273.8830246299</v>
      </c>
      <c r="D118" s="7">
        <v>3362</v>
      </c>
      <c r="E118" s="7">
        <v>3355</v>
      </c>
      <c r="F118" s="7">
        <v>3438</v>
      </c>
      <c r="G118" s="7">
        <v>3677</v>
      </c>
      <c r="H118" s="7">
        <v>450469</v>
      </c>
      <c r="I118" s="7">
        <v>483753</v>
      </c>
      <c r="J118" s="7">
        <v>495530</v>
      </c>
      <c r="K118" s="7">
        <v>496142</v>
      </c>
      <c r="L118" s="7">
        <v>2498503.92</v>
      </c>
      <c r="M118" s="7">
        <v>2633138.2000000002</v>
      </c>
      <c r="N118" s="7">
        <v>2578603.14</v>
      </c>
      <c r="O118" s="7">
        <v>2646925.2200000002</v>
      </c>
      <c r="AH118" s="3" t="s">
        <v>130</v>
      </c>
      <c r="AI118" s="7">
        <v>1501200.9891787823</v>
      </c>
      <c r="AJ118" s="7">
        <v>1533492.597756091</v>
      </c>
      <c r="AK118" s="7">
        <v>3299</v>
      </c>
      <c r="AM118">
        <v>2498503.92</v>
      </c>
      <c r="AN118">
        <v>2633138.2000000002</v>
      </c>
      <c r="AO118">
        <v>2646925.2200000002</v>
      </c>
      <c r="AP118">
        <v>450469</v>
      </c>
      <c r="AQ118">
        <v>483753</v>
      </c>
      <c r="AR118">
        <v>496142</v>
      </c>
      <c r="AS118">
        <v>3362</v>
      </c>
      <c r="AT118">
        <v>3355</v>
      </c>
      <c r="AU118">
        <v>3677</v>
      </c>
    </row>
    <row r="119" spans="1:47" x14ac:dyDescent="0.25">
      <c r="A119" s="3" t="s">
        <v>118</v>
      </c>
      <c r="B119" s="7">
        <v>1301398.8913231096</v>
      </c>
      <c r="C119" s="7">
        <v>1344029.6089756356</v>
      </c>
      <c r="D119" s="7">
        <v>3267</v>
      </c>
      <c r="E119" s="7">
        <v>3362</v>
      </c>
      <c r="F119" s="7">
        <v>3416</v>
      </c>
      <c r="G119" s="7">
        <v>3556</v>
      </c>
      <c r="H119" s="7">
        <v>471031</v>
      </c>
      <c r="I119" s="7">
        <v>450469</v>
      </c>
      <c r="J119" s="7">
        <v>507821</v>
      </c>
      <c r="K119" s="7">
        <v>513622</v>
      </c>
      <c r="L119" s="7">
        <v>2490597.4500000002</v>
      </c>
      <c r="M119" s="7">
        <v>2498503.92</v>
      </c>
      <c r="N119" s="7">
        <v>2639645.6800000002</v>
      </c>
      <c r="O119" s="7">
        <v>2567040.84</v>
      </c>
      <c r="AH119" s="5" t="s">
        <v>131</v>
      </c>
      <c r="AI119" s="7">
        <v>1522578.8687512446</v>
      </c>
      <c r="AJ119" s="7">
        <v>1501200.9891787823</v>
      </c>
      <c r="AK119" s="7">
        <v>3262</v>
      </c>
      <c r="AM119">
        <v>2490597.4500000002</v>
      </c>
      <c r="AN119">
        <v>2498503.92</v>
      </c>
      <c r="AO119">
        <v>2567040.84</v>
      </c>
      <c r="AP119">
        <v>471031</v>
      </c>
      <c r="AQ119">
        <v>450469</v>
      </c>
      <c r="AR119">
        <v>513622</v>
      </c>
      <c r="AS119">
        <v>3267</v>
      </c>
      <c r="AT119">
        <v>3362</v>
      </c>
      <c r="AU119">
        <v>3556</v>
      </c>
    </row>
    <row r="120" spans="1:47" x14ac:dyDescent="0.25">
      <c r="A120" s="5" t="s">
        <v>119</v>
      </c>
      <c r="B120" s="7">
        <v>1339921.3304122684</v>
      </c>
      <c r="C120" s="7">
        <v>1301398.8913231096</v>
      </c>
      <c r="D120" s="7">
        <v>3508</v>
      </c>
      <c r="E120" s="7">
        <v>3267</v>
      </c>
      <c r="F120" s="7">
        <v>3355</v>
      </c>
      <c r="G120" s="7">
        <v>3432</v>
      </c>
      <c r="H120" s="7">
        <v>525468</v>
      </c>
      <c r="I120" s="7">
        <v>471031</v>
      </c>
      <c r="J120" s="7">
        <v>483753</v>
      </c>
      <c r="K120" s="7">
        <v>521590</v>
      </c>
      <c r="L120" s="7">
        <v>2493346.08</v>
      </c>
      <c r="M120" s="7">
        <v>2490597.4500000002</v>
      </c>
      <c r="N120" s="7">
        <v>2633138.2000000002</v>
      </c>
      <c r="O120" s="7">
        <v>2560924.08</v>
      </c>
      <c r="AH120" s="5" t="s">
        <v>132</v>
      </c>
      <c r="AI120" s="7">
        <v>1528816.802761734</v>
      </c>
      <c r="AJ120" s="7">
        <v>1522578.8687512446</v>
      </c>
      <c r="AK120" s="7">
        <v>3233</v>
      </c>
      <c r="AM120">
        <v>2493346.08</v>
      </c>
      <c r="AN120">
        <v>2490597.4500000002</v>
      </c>
      <c r="AO120">
        <v>2560924.08</v>
      </c>
      <c r="AP120">
        <v>525468</v>
      </c>
      <c r="AQ120">
        <v>471031</v>
      </c>
      <c r="AR120">
        <v>521590</v>
      </c>
      <c r="AS120">
        <v>3508</v>
      </c>
      <c r="AT120">
        <v>3267</v>
      </c>
      <c r="AU120">
        <v>3432</v>
      </c>
    </row>
    <row r="121" spans="1:47" x14ac:dyDescent="0.25">
      <c r="A121" s="5" t="s">
        <v>120</v>
      </c>
      <c r="B121" s="7">
        <v>1385474.2415189536</v>
      </c>
      <c r="C121" s="7">
        <v>1339921.3304122684</v>
      </c>
      <c r="D121" s="7">
        <v>3488</v>
      </c>
      <c r="E121" s="7">
        <v>3508</v>
      </c>
      <c r="F121" s="7">
        <v>3362</v>
      </c>
      <c r="G121" s="7">
        <v>3420</v>
      </c>
      <c r="H121" s="7">
        <v>499770</v>
      </c>
      <c r="I121" s="7">
        <v>525468</v>
      </c>
      <c r="J121" s="7">
        <v>450469</v>
      </c>
      <c r="K121" s="7">
        <v>472049</v>
      </c>
      <c r="L121" s="7">
        <v>2833407.04</v>
      </c>
      <c r="M121" s="7">
        <v>2493346.08</v>
      </c>
      <c r="N121" s="7">
        <v>2498503.92</v>
      </c>
      <c r="O121" s="7">
        <v>2661854.4000000004</v>
      </c>
      <c r="AH121" s="5" t="s">
        <v>133</v>
      </c>
      <c r="AI121" s="7"/>
      <c r="AJ121" s="7">
        <v>1528816.802761734</v>
      </c>
      <c r="AK121" s="7">
        <v>3193</v>
      </c>
      <c r="AM121">
        <v>2833407.04</v>
      </c>
      <c r="AN121">
        <v>2493346.08</v>
      </c>
      <c r="AO121">
        <v>2661854.4000000004</v>
      </c>
      <c r="AP121">
        <v>499770</v>
      </c>
      <c r="AQ121">
        <v>525468</v>
      </c>
      <c r="AR121">
        <v>472049</v>
      </c>
      <c r="AS121">
        <v>3488</v>
      </c>
      <c r="AT121">
        <v>3508</v>
      </c>
      <c r="AU121">
        <v>3420</v>
      </c>
    </row>
    <row r="122" spans="1:47" x14ac:dyDescent="0.25">
      <c r="A122" s="5" t="s">
        <v>121</v>
      </c>
      <c r="B122" s="7">
        <v>1368963.0551682932</v>
      </c>
      <c r="C122" s="7">
        <v>1385474.2415189536</v>
      </c>
      <c r="D122" s="7">
        <v>3473</v>
      </c>
      <c r="E122" s="7">
        <v>3488</v>
      </c>
      <c r="F122" s="7">
        <v>3267</v>
      </c>
      <c r="G122" s="7">
        <v>3400</v>
      </c>
      <c r="H122" s="7">
        <v>485943</v>
      </c>
      <c r="I122" s="7">
        <v>499770</v>
      </c>
      <c r="J122" s="7">
        <v>471031</v>
      </c>
      <c r="K122" s="7">
        <v>461027</v>
      </c>
      <c r="L122" s="7">
        <v>2590753.81</v>
      </c>
      <c r="M122" s="7">
        <v>2833407.04</v>
      </c>
      <c r="N122" s="7">
        <v>2490597.4500000002</v>
      </c>
      <c r="O122" s="7">
        <v>2741318</v>
      </c>
      <c r="AM122">
        <v>2590753.81</v>
      </c>
      <c r="AN122">
        <v>2833407.04</v>
      </c>
      <c r="AO122">
        <v>2741318</v>
      </c>
      <c r="AP122">
        <v>485943</v>
      </c>
      <c r="AQ122">
        <v>499770</v>
      </c>
      <c r="AR122">
        <v>461027</v>
      </c>
      <c r="AS122">
        <v>3473</v>
      </c>
      <c r="AT122">
        <v>3488</v>
      </c>
      <c r="AU122">
        <v>3400</v>
      </c>
    </row>
    <row r="123" spans="1:47" x14ac:dyDescent="0.25">
      <c r="A123" s="2" t="s">
        <v>122</v>
      </c>
      <c r="B123" s="7">
        <v>1311608.2785633672</v>
      </c>
      <c r="C123" s="7">
        <v>1368963.0551682932</v>
      </c>
      <c r="D123" s="7">
        <v>3278</v>
      </c>
      <c r="E123" s="7">
        <v>3473</v>
      </c>
      <c r="F123" s="7">
        <v>3508</v>
      </c>
      <c r="G123" s="7">
        <v>3447</v>
      </c>
      <c r="H123" s="7">
        <v>465732</v>
      </c>
      <c r="I123" s="7">
        <v>485943</v>
      </c>
      <c r="J123" s="7">
        <v>525468</v>
      </c>
      <c r="K123" s="7">
        <v>492683</v>
      </c>
      <c r="L123" s="7">
        <v>2445060.1999999997</v>
      </c>
      <c r="M123" s="7">
        <v>2590753.81</v>
      </c>
      <c r="N123" s="7">
        <v>2493346.08</v>
      </c>
      <c r="O123" s="7">
        <v>2561603.58</v>
      </c>
      <c r="AM123">
        <v>2445060.1999999997</v>
      </c>
      <c r="AN123">
        <v>2590753.81</v>
      </c>
      <c r="AO123">
        <v>2561603.58</v>
      </c>
      <c r="AP123">
        <v>465732</v>
      </c>
      <c r="AQ123">
        <v>485943</v>
      </c>
      <c r="AR123">
        <v>492683</v>
      </c>
      <c r="AS123">
        <v>3278</v>
      </c>
      <c r="AT123">
        <v>3473</v>
      </c>
      <c r="AU123">
        <v>3447</v>
      </c>
    </row>
    <row r="124" spans="1:47" x14ac:dyDescent="0.25">
      <c r="A124" s="2" t="s">
        <v>123</v>
      </c>
      <c r="B124" s="7">
        <v>1341931.7864967138</v>
      </c>
      <c r="C124" s="7">
        <v>1311608.2785633672</v>
      </c>
      <c r="D124" s="7">
        <v>3280</v>
      </c>
      <c r="E124" s="7">
        <v>3278</v>
      </c>
      <c r="F124" s="7">
        <v>3488</v>
      </c>
      <c r="G124" s="7">
        <v>3423</v>
      </c>
      <c r="H124" s="7">
        <v>451625</v>
      </c>
      <c r="I124" s="7">
        <v>465732</v>
      </c>
      <c r="J124" s="7">
        <v>499770</v>
      </c>
      <c r="K124" s="7">
        <v>460191</v>
      </c>
      <c r="L124" s="7">
        <v>2287734.4</v>
      </c>
      <c r="M124" s="7">
        <v>2445060.1999999997</v>
      </c>
      <c r="N124" s="7">
        <v>2833407.04</v>
      </c>
      <c r="O124" s="7">
        <v>2283894.06</v>
      </c>
      <c r="AM124">
        <v>2287734.4</v>
      </c>
      <c r="AN124">
        <v>2445060.1999999997</v>
      </c>
      <c r="AO124">
        <v>2283894.06</v>
      </c>
      <c r="AP124">
        <v>451625</v>
      </c>
      <c r="AQ124">
        <v>465732</v>
      </c>
      <c r="AR124">
        <v>460191</v>
      </c>
      <c r="AS124">
        <v>3280</v>
      </c>
      <c r="AT124">
        <v>3278</v>
      </c>
      <c r="AU124">
        <v>3423</v>
      </c>
    </row>
    <row r="125" spans="1:47" x14ac:dyDescent="0.25">
      <c r="A125" s="1" t="s">
        <v>124</v>
      </c>
      <c r="B125" s="7">
        <v>1637078.2712607051</v>
      </c>
      <c r="C125" s="7">
        <v>1341931.7864967138</v>
      </c>
      <c r="D125" s="7">
        <v>3308</v>
      </c>
      <c r="E125" s="7">
        <v>3280</v>
      </c>
      <c r="F125" s="7">
        <v>3473</v>
      </c>
      <c r="G125" s="7">
        <v>3378</v>
      </c>
      <c r="H125" s="7">
        <v>511838</v>
      </c>
      <c r="I125" s="7">
        <v>451625</v>
      </c>
      <c r="J125" s="7">
        <v>485943</v>
      </c>
      <c r="K125" s="7">
        <v>497943</v>
      </c>
      <c r="L125" s="7">
        <v>2851065.96</v>
      </c>
      <c r="M125" s="7">
        <v>2287734.4</v>
      </c>
      <c r="N125" s="7">
        <v>2590753.81</v>
      </c>
      <c r="O125" s="7">
        <v>2655614.6999999997</v>
      </c>
      <c r="AM125">
        <v>2851065.96</v>
      </c>
      <c r="AN125">
        <v>2287734.4</v>
      </c>
      <c r="AO125">
        <v>2655614.6999999997</v>
      </c>
      <c r="AP125">
        <v>511838</v>
      </c>
      <c r="AQ125">
        <v>451625</v>
      </c>
      <c r="AR125">
        <v>497943</v>
      </c>
      <c r="AS125">
        <v>3308</v>
      </c>
      <c r="AT125">
        <v>3280</v>
      </c>
      <c r="AU125">
        <v>3378</v>
      </c>
    </row>
    <row r="126" spans="1:47" x14ac:dyDescent="0.25">
      <c r="A126" s="1" t="s">
        <v>125</v>
      </c>
      <c r="B126" s="7">
        <v>1391952.0347872269</v>
      </c>
      <c r="C126" s="7">
        <v>1637078.2712607051</v>
      </c>
      <c r="D126" s="7">
        <v>3326</v>
      </c>
      <c r="E126" s="7">
        <v>3308</v>
      </c>
      <c r="F126" s="7">
        <v>3278</v>
      </c>
      <c r="G126" s="7">
        <v>3433</v>
      </c>
      <c r="H126" s="7">
        <v>482872</v>
      </c>
      <c r="I126" s="7">
        <v>511838</v>
      </c>
      <c r="J126" s="7">
        <v>465732</v>
      </c>
      <c r="K126" s="7">
        <v>499888</v>
      </c>
      <c r="L126" s="7">
        <v>2562084.3200000003</v>
      </c>
      <c r="M126" s="7">
        <v>2851065.96</v>
      </c>
      <c r="N126" s="7">
        <v>2445060.1999999997</v>
      </c>
      <c r="O126" s="7">
        <v>2567986.9899999998</v>
      </c>
      <c r="AM126">
        <v>2562084.3200000003</v>
      </c>
      <c r="AN126">
        <v>2851065.96</v>
      </c>
      <c r="AO126">
        <v>2567986.9899999998</v>
      </c>
      <c r="AP126">
        <v>482872</v>
      </c>
      <c r="AQ126">
        <v>511838</v>
      </c>
      <c r="AR126">
        <v>499888</v>
      </c>
      <c r="AS126">
        <v>3326</v>
      </c>
      <c r="AT126">
        <v>3308</v>
      </c>
      <c r="AU126">
        <v>3433</v>
      </c>
    </row>
    <row r="127" spans="1:47" x14ac:dyDescent="0.25">
      <c r="A127" s="2" t="s">
        <v>126</v>
      </c>
      <c r="B127" s="7">
        <v>1596784.3391090753</v>
      </c>
      <c r="C127" s="7">
        <v>1391952.0347872269</v>
      </c>
      <c r="D127" s="7">
        <v>3329</v>
      </c>
      <c r="E127" s="7">
        <v>3326</v>
      </c>
      <c r="F127" s="7">
        <v>3280</v>
      </c>
      <c r="G127" s="7">
        <v>3438</v>
      </c>
      <c r="H127" s="7">
        <v>489541</v>
      </c>
      <c r="I127" s="7">
        <v>482872</v>
      </c>
      <c r="J127" s="7">
        <v>451625</v>
      </c>
      <c r="K127" s="7">
        <v>495530</v>
      </c>
      <c r="L127" s="7">
        <v>2601513.63</v>
      </c>
      <c r="M127" s="7">
        <v>2562084.3200000003</v>
      </c>
      <c r="N127" s="7">
        <v>2287734.4</v>
      </c>
      <c r="O127" s="7">
        <v>2578603.14</v>
      </c>
      <c r="AM127">
        <v>2601513.63</v>
      </c>
      <c r="AN127">
        <v>2562084.3200000003</v>
      </c>
      <c r="AO127">
        <v>2578603.14</v>
      </c>
      <c r="AP127">
        <v>489541</v>
      </c>
      <c r="AQ127">
        <v>482872</v>
      </c>
      <c r="AR127">
        <v>495530</v>
      </c>
      <c r="AS127">
        <v>3329</v>
      </c>
      <c r="AT127">
        <v>3326</v>
      </c>
      <c r="AU127">
        <v>3438</v>
      </c>
    </row>
    <row r="128" spans="1:47" x14ac:dyDescent="0.25">
      <c r="A128" s="4" t="s">
        <v>127</v>
      </c>
      <c r="B128" s="7">
        <v>1555001.3941445926</v>
      </c>
      <c r="C128" s="7">
        <v>1596784.3391090753</v>
      </c>
      <c r="D128" s="7">
        <v>3324</v>
      </c>
      <c r="E128" s="7">
        <v>3329</v>
      </c>
      <c r="F128" s="7">
        <v>3308</v>
      </c>
      <c r="G128" s="7">
        <v>3416</v>
      </c>
      <c r="H128" s="7">
        <v>494059</v>
      </c>
      <c r="I128" s="7">
        <v>489541</v>
      </c>
      <c r="J128" s="7">
        <v>511838</v>
      </c>
      <c r="K128" s="7">
        <v>507821</v>
      </c>
      <c r="L128" s="7">
        <v>2628120.6</v>
      </c>
      <c r="M128" s="7">
        <v>2601513.63</v>
      </c>
      <c r="N128" s="7">
        <v>2851065.96</v>
      </c>
      <c r="O128" s="7">
        <v>2639645.6800000002</v>
      </c>
      <c r="AM128">
        <v>2628120.6</v>
      </c>
      <c r="AN128">
        <v>2601513.63</v>
      </c>
      <c r="AO128">
        <v>2639645.6800000002</v>
      </c>
      <c r="AP128">
        <v>494059</v>
      </c>
      <c r="AQ128">
        <v>489541</v>
      </c>
      <c r="AR128">
        <v>507821</v>
      </c>
      <c r="AS128">
        <v>3324</v>
      </c>
      <c r="AT128">
        <v>3329</v>
      </c>
      <c r="AU128">
        <v>3416</v>
      </c>
    </row>
    <row r="129" spans="1:47" x14ac:dyDescent="0.25">
      <c r="A129" s="6" t="s">
        <v>128</v>
      </c>
      <c r="B129" s="7">
        <v>1526586.2046073158</v>
      </c>
      <c r="C129" s="7">
        <v>1555001.3941445926</v>
      </c>
      <c r="D129" s="7">
        <v>3324</v>
      </c>
      <c r="E129" s="7">
        <v>3324</v>
      </c>
      <c r="F129" s="7">
        <v>3326</v>
      </c>
      <c r="G129" s="7">
        <v>3355</v>
      </c>
      <c r="H129" s="7">
        <v>465516</v>
      </c>
      <c r="I129" s="7">
        <v>494059</v>
      </c>
      <c r="J129" s="7">
        <v>482872</v>
      </c>
      <c r="K129" s="7">
        <v>483753</v>
      </c>
      <c r="L129" s="7">
        <v>2588598.2399999998</v>
      </c>
      <c r="M129" s="7">
        <v>2628120.6</v>
      </c>
      <c r="N129" s="7">
        <v>2562084.3200000003</v>
      </c>
      <c r="O129" s="7">
        <v>2633138.2000000002</v>
      </c>
      <c r="AM129">
        <v>2588598.2399999998</v>
      </c>
      <c r="AN129">
        <v>2628120.6</v>
      </c>
      <c r="AO129">
        <v>2633138.2000000002</v>
      </c>
      <c r="AP129">
        <v>465516</v>
      </c>
      <c r="AQ129">
        <v>494059</v>
      </c>
      <c r="AR129">
        <v>483753</v>
      </c>
      <c r="AS129">
        <v>3324</v>
      </c>
      <c r="AT129">
        <v>3324</v>
      </c>
      <c r="AU129">
        <v>3355</v>
      </c>
    </row>
    <row r="130" spans="1:47" x14ac:dyDescent="0.25">
      <c r="A130" s="3" t="s">
        <v>129</v>
      </c>
      <c r="B130" s="7">
        <v>1533492.597756091</v>
      </c>
      <c r="C130" s="7">
        <v>1526586.2046073158</v>
      </c>
      <c r="D130" s="7">
        <v>3299</v>
      </c>
      <c r="E130" s="7">
        <v>3324</v>
      </c>
      <c r="F130" s="7">
        <v>3329</v>
      </c>
      <c r="G130" s="7">
        <v>3362</v>
      </c>
      <c r="H130" s="7">
        <v>464709</v>
      </c>
      <c r="I130" s="7">
        <v>465516</v>
      </c>
      <c r="J130" s="7">
        <v>489541</v>
      </c>
      <c r="K130" s="7">
        <v>450469</v>
      </c>
      <c r="L130" s="7">
        <v>2512881.29</v>
      </c>
      <c r="M130" s="7">
        <v>2588598.2399999998</v>
      </c>
      <c r="N130" s="7">
        <v>2601513.63</v>
      </c>
      <c r="O130" s="7">
        <v>2498503.92</v>
      </c>
      <c r="AM130">
        <v>2512881.29</v>
      </c>
      <c r="AN130">
        <v>2588598.2399999998</v>
      </c>
      <c r="AO130">
        <v>2498503.92</v>
      </c>
      <c r="AP130">
        <v>464709</v>
      </c>
      <c r="AQ130">
        <v>465516</v>
      </c>
      <c r="AR130">
        <v>450469</v>
      </c>
      <c r="AS130">
        <v>3299</v>
      </c>
      <c r="AT130">
        <v>3324</v>
      </c>
      <c r="AU130">
        <v>3362</v>
      </c>
    </row>
    <row r="131" spans="1:47" x14ac:dyDescent="0.25">
      <c r="A131" s="3" t="s">
        <v>130</v>
      </c>
      <c r="B131" s="7">
        <v>1501200.9891787823</v>
      </c>
      <c r="C131" s="7">
        <v>1533492.597756091</v>
      </c>
      <c r="D131" s="7">
        <v>3262</v>
      </c>
      <c r="E131" s="7">
        <v>3299</v>
      </c>
      <c r="F131" s="7">
        <v>3324</v>
      </c>
      <c r="G131" s="7">
        <v>3267</v>
      </c>
      <c r="H131" s="7">
        <v>479906</v>
      </c>
      <c r="I131" s="7">
        <v>464709</v>
      </c>
      <c r="J131" s="7">
        <v>494059</v>
      </c>
      <c r="K131" s="7">
        <v>471031</v>
      </c>
      <c r="L131" s="7">
        <v>2476738.7399999998</v>
      </c>
      <c r="M131" s="7">
        <v>2512881.29</v>
      </c>
      <c r="N131" s="7">
        <v>2628120.6</v>
      </c>
      <c r="O131" s="7">
        <v>2490597.4500000002</v>
      </c>
      <c r="AM131">
        <v>2476738.7399999998</v>
      </c>
      <c r="AN131">
        <v>2512881.29</v>
      </c>
      <c r="AO131">
        <v>2490597.4500000002</v>
      </c>
      <c r="AP131">
        <v>479906</v>
      </c>
      <c r="AQ131">
        <v>464709</v>
      </c>
      <c r="AR131">
        <v>471031</v>
      </c>
      <c r="AS131">
        <v>3262</v>
      </c>
      <c r="AT131">
        <v>3299</v>
      </c>
      <c r="AU131">
        <v>3267</v>
      </c>
    </row>
    <row r="132" spans="1:47" x14ac:dyDescent="0.25">
      <c r="A132" s="5" t="s">
        <v>131</v>
      </c>
      <c r="B132" s="7">
        <v>1522578.8687512446</v>
      </c>
      <c r="C132" s="7">
        <v>1501200.9891787823</v>
      </c>
      <c r="D132" s="7">
        <v>3233</v>
      </c>
      <c r="E132" s="7">
        <v>3262</v>
      </c>
      <c r="F132" s="7">
        <v>3324</v>
      </c>
      <c r="G132" s="7">
        <v>3508</v>
      </c>
      <c r="H132" s="7">
        <v>473604</v>
      </c>
      <c r="I132" s="7">
        <v>479906</v>
      </c>
      <c r="J132" s="7">
        <v>465516</v>
      </c>
      <c r="K132" s="7">
        <v>525468</v>
      </c>
      <c r="L132" s="7">
        <v>2434707.64</v>
      </c>
      <c r="M132" s="7">
        <v>2476738.7399999998</v>
      </c>
      <c r="N132" s="7">
        <v>2588598.2399999998</v>
      </c>
      <c r="O132" s="7">
        <v>2493346.08</v>
      </c>
      <c r="AM132">
        <v>2434707.64</v>
      </c>
      <c r="AN132">
        <v>2476738.7399999998</v>
      </c>
      <c r="AO132">
        <v>2493346.08</v>
      </c>
      <c r="AP132">
        <v>473604</v>
      </c>
      <c r="AQ132">
        <v>479906</v>
      </c>
      <c r="AR132">
        <v>525468</v>
      </c>
      <c r="AS132">
        <v>3233</v>
      </c>
      <c r="AT132">
        <v>3262</v>
      </c>
      <c r="AU132">
        <v>3508</v>
      </c>
    </row>
    <row r="133" spans="1:47" x14ac:dyDescent="0.25">
      <c r="A133" s="5" t="s">
        <v>132</v>
      </c>
      <c r="B133" s="7">
        <v>1528816.802761734</v>
      </c>
      <c r="C133" s="7">
        <v>1522578.8687512446</v>
      </c>
      <c r="D133" s="7">
        <v>3193</v>
      </c>
      <c r="E133" s="7">
        <v>3233</v>
      </c>
      <c r="F133" s="7">
        <v>3299</v>
      </c>
      <c r="G133" s="7">
        <v>3488</v>
      </c>
      <c r="H133" s="7">
        <v>465068</v>
      </c>
      <c r="I133" s="7">
        <v>473604</v>
      </c>
      <c r="J133" s="7">
        <v>464709</v>
      </c>
      <c r="K133" s="7">
        <v>499770</v>
      </c>
      <c r="L133" s="7">
        <v>2809903.86</v>
      </c>
      <c r="M133" s="7">
        <v>2434707.64</v>
      </c>
      <c r="N133" s="7">
        <v>2512881.29</v>
      </c>
      <c r="O133" s="7">
        <v>2833407.04</v>
      </c>
      <c r="AM133">
        <v>2809903.86</v>
      </c>
      <c r="AN133">
        <v>2434707.64</v>
      </c>
      <c r="AO133">
        <v>2833407.04</v>
      </c>
      <c r="AP133">
        <v>465068</v>
      </c>
      <c r="AQ133">
        <v>473604</v>
      </c>
      <c r="AR133">
        <v>499770</v>
      </c>
      <c r="AS133">
        <v>3193</v>
      </c>
      <c r="AT133">
        <v>3233</v>
      </c>
      <c r="AU133">
        <v>3488</v>
      </c>
    </row>
    <row r="134" spans="1:47" x14ac:dyDescent="0.25">
      <c r="A134" s="5" t="s">
        <v>133</v>
      </c>
      <c r="C134" s="7">
        <v>1528816.802761734</v>
      </c>
      <c r="E134" s="7">
        <v>3193</v>
      </c>
      <c r="F134" s="7">
        <v>3262</v>
      </c>
      <c r="G134" s="7">
        <v>3473</v>
      </c>
      <c r="H134" s="7"/>
      <c r="I134" s="7">
        <v>465068</v>
      </c>
      <c r="J134" s="7">
        <v>479906</v>
      </c>
      <c r="K134" s="7">
        <v>485943</v>
      </c>
      <c r="M134" s="7">
        <v>2809903.86</v>
      </c>
      <c r="N134" s="7">
        <v>2476738.7399999998</v>
      </c>
      <c r="O134" s="7">
        <v>2590753.81</v>
      </c>
      <c r="AN134">
        <v>2809903.86</v>
      </c>
      <c r="AO134">
        <v>2590753.81</v>
      </c>
      <c r="AQ134">
        <v>465068</v>
      </c>
      <c r="AR134">
        <v>485943</v>
      </c>
      <c r="AT134">
        <v>3193</v>
      </c>
      <c r="AU134">
        <v>3473</v>
      </c>
    </row>
    <row r="135" spans="1:47" x14ac:dyDescent="0.25">
      <c r="A135" s="2" t="s">
        <v>134</v>
      </c>
      <c r="E135" s="7"/>
      <c r="F135" s="7">
        <v>3233</v>
      </c>
      <c r="G135" s="7">
        <v>3278</v>
      </c>
      <c r="H135" s="7"/>
      <c r="I135" s="7"/>
      <c r="J135" s="7">
        <v>473604</v>
      </c>
      <c r="K135" s="7">
        <v>465732</v>
      </c>
      <c r="N135" s="7">
        <v>2434707.64</v>
      </c>
      <c r="O135" s="7">
        <v>2445060.1999999997</v>
      </c>
      <c r="AO135">
        <v>2445060.1999999997</v>
      </c>
      <c r="AR135">
        <v>465732</v>
      </c>
      <c r="AU135">
        <v>3278</v>
      </c>
    </row>
    <row r="136" spans="1:47" x14ac:dyDescent="0.25">
      <c r="A136" s="2" t="s">
        <v>135</v>
      </c>
      <c r="E136" s="7"/>
      <c r="F136" s="7">
        <v>3193</v>
      </c>
      <c r="G136" s="7">
        <v>3280</v>
      </c>
      <c r="H136" s="7"/>
      <c r="J136" s="7">
        <v>465068</v>
      </c>
      <c r="K136" s="7">
        <v>451625</v>
      </c>
      <c r="N136" s="7">
        <v>2809903.86</v>
      </c>
      <c r="O136" s="7">
        <v>2287734.4</v>
      </c>
      <c r="AO136">
        <v>2287734.4</v>
      </c>
      <c r="AR136">
        <v>451625</v>
      </c>
      <c r="AU136">
        <v>3280</v>
      </c>
    </row>
    <row r="137" spans="1:47" x14ac:dyDescent="0.25">
      <c r="A137" s="1" t="s">
        <v>136</v>
      </c>
      <c r="E137" s="7"/>
      <c r="F137" s="7"/>
      <c r="G137" s="7">
        <v>3308</v>
      </c>
      <c r="H137" s="7"/>
      <c r="J137" s="7"/>
      <c r="K137" s="7">
        <v>511838</v>
      </c>
      <c r="O137" s="7">
        <v>2851065.96</v>
      </c>
      <c r="AO137">
        <v>2851065.96</v>
      </c>
      <c r="AR137">
        <v>511838</v>
      </c>
      <c r="AU137">
        <v>3308</v>
      </c>
    </row>
    <row r="138" spans="1:47" x14ac:dyDescent="0.25">
      <c r="A138" s="1" t="s">
        <v>137</v>
      </c>
      <c r="E138" s="7"/>
      <c r="F138" s="7"/>
      <c r="G138" s="7">
        <v>3326</v>
      </c>
      <c r="H138" s="7"/>
      <c r="K138" s="7">
        <v>482872</v>
      </c>
      <c r="O138" s="7">
        <v>2562084.3200000003</v>
      </c>
      <c r="AO138">
        <v>2562084.3200000003</v>
      </c>
      <c r="AR138">
        <v>482872</v>
      </c>
      <c r="AU138">
        <v>3326</v>
      </c>
    </row>
    <row r="139" spans="1:47" x14ac:dyDescent="0.25">
      <c r="A139" s="2" t="s">
        <v>138</v>
      </c>
      <c r="E139" s="7"/>
      <c r="F139" s="7"/>
      <c r="G139" s="7">
        <v>3329</v>
      </c>
      <c r="H139" s="7"/>
      <c r="K139" s="7">
        <v>489541</v>
      </c>
      <c r="O139" s="7">
        <v>2601513.63</v>
      </c>
      <c r="AO139">
        <v>2601513.63</v>
      </c>
      <c r="AR139">
        <v>489541</v>
      </c>
      <c r="AU139">
        <v>3329</v>
      </c>
    </row>
    <row r="140" spans="1:47" x14ac:dyDescent="0.25">
      <c r="F140" s="7"/>
      <c r="G140" s="7">
        <v>3324</v>
      </c>
      <c r="H140" s="7"/>
      <c r="K140" s="7">
        <v>494059</v>
      </c>
      <c r="L140" s="7"/>
      <c r="O140" s="7">
        <v>2628120.6</v>
      </c>
      <c r="AO140">
        <v>2628120.6</v>
      </c>
      <c r="AR140">
        <v>494059</v>
      </c>
      <c r="AU140">
        <v>3324</v>
      </c>
    </row>
    <row r="141" spans="1:47" x14ac:dyDescent="0.25">
      <c r="F141" s="7"/>
      <c r="G141" s="7">
        <v>3324</v>
      </c>
      <c r="H141" s="7"/>
      <c r="K141" s="7">
        <v>465516</v>
      </c>
      <c r="L141" s="7"/>
      <c r="O141" s="7">
        <v>2588598.2399999998</v>
      </c>
      <c r="AO141">
        <v>2588598.2399999998</v>
      </c>
      <c r="AR141">
        <v>465516</v>
      </c>
      <c r="AU141">
        <v>3324</v>
      </c>
    </row>
    <row r="142" spans="1:47" x14ac:dyDescent="0.25">
      <c r="G142" s="7">
        <v>3299</v>
      </c>
      <c r="H142" s="7"/>
      <c r="K142" s="7">
        <v>464709</v>
      </c>
      <c r="L142" s="7"/>
      <c r="O142" s="7">
        <v>2512881.29</v>
      </c>
      <c r="AO142">
        <v>2512881.29</v>
      </c>
      <c r="AR142">
        <v>464709</v>
      </c>
      <c r="AU142">
        <v>3299</v>
      </c>
    </row>
    <row r="143" spans="1:47" x14ac:dyDescent="0.25">
      <c r="G143" s="7">
        <v>3262</v>
      </c>
      <c r="H143" s="7"/>
      <c r="K143" s="7">
        <v>479906</v>
      </c>
      <c r="L143" s="7"/>
      <c r="O143" s="7">
        <v>2476738.7399999998</v>
      </c>
      <c r="AO143">
        <v>2476738.7399999998</v>
      </c>
      <c r="AR143">
        <v>479906</v>
      </c>
      <c r="AU143">
        <v>3262</v>
      </c>
    </row>
    <row r="144" spans="1:47" x14ac:dyDescent="0.25">
      <c r="G144" s="7">
        <v>3233</v>
      </c>
      <c r="H144" s="7"/>
      <c r="K144" s="7">
        <v>473604</v>
      </c>
      <c r="L144" s="7"/>
      <c r="O144" s="7">
        <v>2434707.64</v>
      </c>
      <c r="AO144">
        <v>2434707.64</v>
      </c>
      <c r="AR144">
        <v>473604</v>
      </c>
      <c r="AU144">
        <v>3233</v>
      </c>
    </row>
    <row r="145" spans="7:47" x14ac:dyDescent="0.25">
      <c r="G145" s="7">
        <v>3193</v>
      </c>
      <c r="H145" s="7"/>
      <c r="K145" s="7">
        <v>465068</v>
      </c>
      <c r="L145" s="7"/>
      <c r="O145" s="7">
        <v>2809903.86</v>
      </c>
      <c r="AO145">
        <v>2809903.86</v>
      </c>
      <c r="AR145">
        <v>465068</v>
      </c>
      <c r="AU145">
        <v>3193</v>
      </c>
    </row>
    <row r="146" spans="7:47" x14ac:dyDescent="0.25">
      <c r="G146" s="7"/>
      <c r="H146" s="7"/>
      <c r="I146" s="7"/>
      <c r="J146" s="7"/>
      <c r="K146" s="7"/>
      <c r="L146" s="7"/>
    </row>
    <row r="147" spans="7:47" x14ac:dyDescent="0.25">
      <c r="G147" s="7"/>
      <c r="H147" s="7"/>
      <c r="I147" s="7"/>
      <c r="J147" s="7"/>
      <c r="K147" s="7"/>
      <c r="L147" s="7"/>
    </row>
    <row r="148" spans="7:47" x14ac:dyDescent="0.25">
      <c r="G148" s="7"/>
      <c r="H148" s="7"/>
      <c r="I148" s="7"/>
      <c r="J148" s="7"/>
      <c r="K148" s="7"/>
      <c r="L148" s="7"/>
    </row>
    <row r="149" spans="7:47" x14ac:dyDescent="0.25">
      <c r="G149" s="7"/>
      <c r="H149" s="7"/>
      <c r="I149" s="7"/>
      <c r="J149" s="7"/>
      <c r="K149" s="7"/>
      <c r="L149" s="7"/>
    </row>
    <row r="150" spans="7:47" x14ac:dyDescent="0.25">
      <c r="G150" s="7"/>
      <c r="H150" s="7"/>
      <c r="I150" s="7"/>
      <c r="J150" s="7"/>
      <c r="K150" s="7"/>
      <c r="L150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5"/>
  <sheetViews>
    <sheetView topLeftCell="A117" workbookViewId="0">
      <selection activeCell="G15" sqref="G15:H134"/>
    </sheetView>
  </sheetViews>
  <sheetFormatPr defaultRowHeight="15" x14ac:dyDescent="0.25"/>
  <cols>
    <col min="8" max="8" width="12" customWidth="1"/>
    <col min="9" max="9" width="18" bestFit="1" customWidth="1"/>
    <col min="10" max="10" width="14.42578125" bestFit="1" customWidth="1"/>
    <col min="11" max="11" width="14.5703125" bestFit="1" customWidth="1"/>
    <col min="12" max="12" width="10.5703125" bestFit="1" customWidth="1"/>
  </cols>
  <sheetData>
    <row r="1" spans="1:10" x14ac:dyDescent="0.25">
      <c r="A1" s="2"/>
      <c r="C1" t="s">
        <v>142</v>
      </c>
    </row>
    <row r="2" spans="1:10" x14ac:dyDescent="0.25">
      <c r="C2">
        <v>1765914.08</v>
      </c>
      <c r="E2" t="s">
        <v>141</v>
      </c>
      <c r="F2" t="s">
        <v>1</v>
      </c>
    </row>
    <row r="3" spans="1:10" x14ac:dyDescent="0.25">
      <c r="C3">
        <v>1692846</v>
      </c>
      <c r="E3">
        <v>712683</v>
      </c>
      <c r="F3">
        <v>5264</v>
      </c>
    </row>
    <row r="4" spans="1:10" x14ac:dyDescent="0.25">
      <c r="C4">
        <v>1896389.4400000002</v>
      </c>
      <c r="E4">
        <v>735899</v>
      </c>
      <c r="F4">
        <v>5220</v>
      </c>
    </row>
    <row r="5" spans="1:10" x14ac:dyDescent="0.25">
      <c r="C5">
        <v>1896843.5999999999</v>
      </c>
      <c r="E5">
        <v>807833</v>
      </c>
      <c r="F5">
        <v>5203</v>
      </c>
    </row>
    <row r="6" spans="1:10" x14ac:dyDescent="0.25">
      <c r="C6">
        <v>1879187.35</v>
      </c>
      <c r="E6">
        <v>689599</v>
      </c>
      <c r="F6">
        <v>5220</v>
      </c>
    </row>
    <row r="7" spans="1:10" x14ac:dyDescent="0.25">
      <c r="C7">
        <v>1803880.2</v>
      </c>
      <c r="E7">
        <v>788010</v>
      </c>
      <c r="F7">
        <v>5195</v>
      </c>
    </row>
    <row r="8" spans="1:10" x14ac:dyDescent="0.25">
      <c r="C8">
        <v>2022745.68</v>
      </c>
      <c r="E8">
        <v>775691</v>
      </c>
      <c r="F8">
        <v>5151</v>
      </c>
    </row>
    <row r="9" spans="1:10" x14ac:dyDescent="0.25">
      <c r="C9">
        <v>1926486.0000000002</v>
      </c>
      <c r="E9">
        <v>706838</v>
      </c>
      <c r="F9">
        <v>5202</v>
      </c>
    </row>
    <row r="10" spans="1:10" x14ac:dyDescent="0.25">
      <c r="C10">
        <v>1729161.3599999999</v>
      </c>
      <c r="E10">
        <v>719204</v>
      </c>
      <c r="F10">
        <v>5160</v>
      </c>
    </row>
    <row r="11" spans="1:10" x14ac:dyDescent="0.25">
      <c r="C11">
        <v>1924735.5599999998</v>
      </c>
      <c r="E11">
        <v>665589</v>
      </c>
      <c r="F11">
        <v>4974</v>
      </c>
    </row>
    <row r="12" spans="1:10" x14ac:dyDescent="0.25">
      <c r="C12">
        <v>1980825.21</v>
      </c>
      <c r="E12">
        <v>716123</v>
      </c>
      <c r="F12">
        <v>4884</v>
      </c>
    </row>
    <row r="13" spans="1:10" x14ac:dyDescent="0.25">
      <c r="C13">
        <v>1882182.24</v>
      </c>
      <c r="D13" t="s">
        <v>142</v>
      </c>
      <c r="E13">
        <v>688524</v>
      </c>
      <c r="F13">
        <v>4797</v>
      </c>
      <c r="G13" t="s">
        <v>1</v>
      </c>
    </row>
    <row r="14" spans="1:10" x14ac:dyDescent="0.25">
      <c r="A14" t="s">
        <v>206</v>
      </c>
      <c r="C14" t="s">
        <v>142</v>
      </c>
      <c r="D14" t="s">
        <v>188</v>
      </c>
      <c r="E14" t="s">
        <v>185</v>
      </c>
      <c r="F14" t="s">
        <v>182</v>
      </c>
      <c r="G14" t="s">
        <v>184</v>
      </c>
      <c r="H14" t="s">
        <v>207</v>
      </c>
      <c r="I14" t="s">
        <v>148</v>
      </c>
    </row>
    <row r="15" spans="1:10" ht="15.75" thickBot="1" x14ac:dyDescent="0.3">
      <c r="A15" s="3" t="s">
        <v>14</v>
      </c>
      <c r="C15">
        <v>1877594.32</v>
      </c>
      <c r="D15">
        <v>1765914.08</v>
      </c>
      <c r="E15">
        <v>617748</v>
      </c>
      <c r="F15">
        <v>4859</v>
      </c>
      <c r="G15">
        <v>5264</v>
      </c>
      <c r="H15" s="28">
        <f>$J$30+$J$31*$D15 +$J$32*E15 +$J$33 *F15 +$J$34*G15</f>
        <v>1914525.3353535016</v>
      </c>
    </row>
    <row r="16" spans="1:10" x14ac:dyDescent="0.25">
      <c r="A16" s="2" t="s">
        <v>15</v>
      </c>
      <c r="C16">
        <v>1728493.07</v>
      </c>
      <c r="D16">
        <v>1692846</v>
      </c>
      <c r="E16">
        <v>721294</v>
      </c>
      <c r="F16">
        <v>4909</v>
      </c>
      <c r="G16">
        <v>5220</v>
      </c>
      <c r="H16" s="28">
        <f t="shared" ref="H16:H79" si="0">$J$30+$J$31*$D16 +$J$32*E16 +$J$33 *F16 +$J$34*G16</f>
        <v>1877433.5968773982</v>
      </c>
      <c r="I16" s="18" t="s">
        <v>149</v>
      </c>
      <c r="J16" s="18"/>
    </row>
    <row r="17" spans="1:17" x14ac:dyDescent="0.25">
      <c r="A17" s="2" t="s">
        <v>16</v>
      </c>
      <c r="C17">
        <v>2117691.23</v>
      </c>
      <c r="D17">
        <v>1896389.4400000002</v>
      </c>
      <c r="E17">
        <v>655840</v>
      </c>
      <c r="F17">
        <v>4937</v>
      </c>
      <c r="G17">
        <v>5203</v>
      </c>
      <c r="H17" s="28">
        <f t="shared" si="0"/>
        <v>2065161.6576901777</v>
      </c>
      <c r="I17" s="10" t="s">
        <v>150</v>
      </c>
      <c r="J17" s="13">
        <v>0.86879875927595973</v>
      </c>
    </row>
    <row r="18" spans="1:17" x14ac:dyDescent="0.25">
      <c r="A18" s="2" t="s">
        <v>17</v>
      </c>
      <c r="C18">
        <v>2017085.91</v>
      </c>
      <c r="D18">
        <v>1896843.5999999999</v>
      </c>
      <c r="E18">
        <v>743574</v>
      </c>
      <c r="F18">
        <v>4951</v>
      </c>
      <c r="G18">
        <v>5220</v>
      </c>
      <c r="H18" s="28">
        <f t="shared" si="0"/>
        <v>2056033.8419130787</v>
      </c>
      <c r="I18" s="10" t="s">
        <v>151</v>
      </c>
      <c r="J18" s="13">
        <v>0.75481128411944698</v>
      </c>
    </row>
    <row r="19" spans="1:17" x14ac:dyDescent="0.25">
      <c r="A19" s="2" t="s">
        <v>18</v>
      </c>
      <c r="C19">
        <v>2116395.48</v>
      </c>
      <c r="D19">
        <v>1879187.35</v>
      </c>
      <c r="E19">
        <v>687624</v>
      </c>
      <c r="F19">
        <v>5019</v>
      </c>
      <c r="G19">
        <v>5195</v>
      </c>
      <c r="H19" s="28">
        <f t="shared" si="0"/>
        <v>2081477.2233460327</v>
      </c>
      <c r="I19" s="10" t="s">
        <v>152</v>
      </c>
      <c r="J19" s="13">
        <v>0.74620817128153283</v>
      </c>
    </row>
    <row r="20" spans="1:17" x14ac:dyDescent="0.25">
      <c r="A20" s="4" t="s">
        <v>19</v>
      </c>
      <c r="C20">
        <v>2000707.05</v>
      </c>
      <c r="D20">
        <v>1803880.2</v>
      </c>
      <c r="E20">
        <v>768924</v>
      </c>
      <c r="F20">
        <v>5087</v>
      </c>
      <c r="G20">
        <v>5151</v>
      </c>
      <c r="H20" s="28">
        <f t="shared" si="0"/>
        <v>2051758.0852219469</v>
      </c>
      <c r="I20" s="10" t="s">
        <v>153</v>
      </c>
      <c r="J20" s="16">
        <v>106042.60371276457</v>
      </c>
    </row>
    <row r="21" spans="1:17" ht="15.75" thickBot="1" x14ac:dyDescent="0.3">
      <c r="A21" s="4" t="s">
        <v>20</v>
      </c>
      <c r="C21">
        <v>2140217.8199999998</v>
      </c>
      <c r="D21">
        <v>2022745.68</v>
      </c>
      <c r="E21">
        <v>749789</v>
      </c>
      <c r="F21">
        <v>5155</v>
      </c>
      <c r="G21">
        <v>5202</v>
      </c>
      <c r="H21" s="28">
        <f t="shared" si="0"/>
        <v>2240274.0242048339</v>
      </c>
      <c r="I21" s="11" t="s">
        <v>154</v>
      </c>
      <c r="J21" s="11">
        <v>119</v>
      </c>
    </row>
    <row r="22" spans="1:17" x14ac:dyDescent="0.25">
      <c r="A22" s="3" t="s">
        <v>21</v>
      </c>
      <c r="C22">
        <v>2077563.46</v>
      </c>
      <c r="D22">
        <v>1926486.0000000002</v>
      </c>
      <c r="E22">
        <v>718450</v>
      </c>
      <c r="F22">
        <v>5182</v>
      </c>
      <c r="G22">
        <v>5160</v>
      </c>
      <c r="H22" s="28">
        <f t="shared" si="0"/>
        <v>2189425.0253570154</v>
      </c>
    </row>
    <row r="23" spans="1:17" ht="15.75" thickBot="1" x14ac:dyDescent="0.3">
      <c r="A23" s="3" t="s">
        <v>22</v>
      </c>
      <c r="C23">
        <v>2020698.68</v>
      </c>
      <c r="D23">
        <v>1729161.3599999999</v>
      </c>
      <c r="E23">
        <v>729967</v>
      </c>
      <c r="F23">
        <v>5186</v>
      </c>
      <c r="G23">
        <v>4974</v>
      </c>
      <c r="H23" s="28">
        <f t="shared" si="0"/>
        <v>2089745.1808664203</v>
      </c>
      <c r="I23" t="s">
        <v>155</v>
      </c>
    </row>
    <row r="24" spans="1:17" x14ac:dyDescent="0.25">
      <c r="A24" s="5" t="s">
        <v>23</v>
      </c>
      <c r="C24">
        <v>2167591.3000000003</v>
      </c>
      <c r="D24">
        <v>1924735.5599999998</v>
      </c>
      <c r="E24">
        <v>700125</v>
      </c>
      <c r="F24">
        <v>5093</v>
      </c>
      <c r="G24">
        <v>4884</v>
      </c>
      <c r="H24" s="28">
        <f t="shared" si="0"/>
        <v>2244845.1601512237</v>
      </c>
      <c r="I24" s="12"/>
      <c r="J24" s="12" t="s">
        <v>160</v>
      </c>
      <c r="K24" s="12" t="s">
        <v>161</v>
      </c>
      <c r="L24" s="12" t="s">
        <v>162</v>
      </c>
      <c r="M24" s="12" t="s">
        <v>163</v>
      </c>
      <c r="N24" s="12" t="s">
        <v>164</v>
      </c>
    </row>
    <row r="25" spans="1:17" x14ac:dyDescent="0.25">
      <c r="A25" s="5" t="s">
        <v>24</v>
      </c>
      <c r="C25">
        <v>2304445.2000000002</v>
      </c>
      <c r="D25">
        <v>1980825.21</v>
      </c>
      <c r="E25">
        <v>767155</v>
      </c>
      <c r="F25">
        <v>4991</v>
      </c>
      <c r="G25">
        <v>4797</v>
      </c>
      <c r="H25" s="28">
        <f t="shared" si="0"/>
        <v>2272394.8973334264</v>
      </c>
      <c r="I25" s="10" t="s">
        <v>156</v>
      </c>
      <c r="J25" s="10">
        <v>4</v>
      </c>
      <c r="K25" s="10">
        <v>3946421981953.1387</v>
      </c>
      <c r="L25" s="10">
        <v>986605495488.28467</v>
      </c>
      <c r="M25" s="10">
        <v>87.736996868502516</v>
      </c>
      <c r="N25" s="10">
        <v>7.0019532880839014E-34</v>
      </c>
    </row>
    <row r="26" spans="1:17" x14ac:dyDescent="0.25">
      <c r="A26" s="5" t="s">
        <v>25</v>
      </c>
      <c r="C26">
        <v>2220795.37</v>
      </c>
      <c r="D26">
        <v>1882182.24</v>
      </c>
      <c r="E26">
        <v>714996</v>
      </c>
      <c r="F26">
        <v>4980</v>
      </c>
      <c r="G26">
        <v>4859</v>
      </c>
      <c r="H26" s="28">
        <f t="shared" si="0"/>
        <v>2174063.7749973703</v>
      </c>
      <c r="I26" s="10" t="s">
        <v>157</v>
      </c>
      <c r="J26" s="10">
        <v>114</v>
      </c>
      <c r="K26" s="10">
        <v>1281933853448.7969</v>
      </c>
      <c r="L26" s="10">
        <v>11245033802.182428</v>
      </c>
      <c r="M26" s="10"/>
      <c r="N26" s="10"/>
    </row>
    <row r="27" spans="1:17" ht="15.75" thickBot="1" x14ac:dyDescent="0.3">
      <c r="A27" s="2" t="s">
        <v>26</v>
      </c>
      <c r="C27">
        <v>2113886.59</v>
      </c>
      <c r="D27">
        <v>1877594.32</v>
      </c>
      <c r="E27">
        <v>628152</v>
      </c>
      <c r="F27">
        <v>4967</v>
      </c>
      <c r="G27">
        <v>4909</v>
      </c>
      <c r="H27" s="28">
        <f t="shared" si="0"/>
        <v>2158625.733211753</v>
      </c>
      <c r="I27" s="11" t="s">
        <v>158</v>
      </c>
      <c r="J27" s="11">
        <v>118</v>
      </c>
      <c r="K27" s="11">
        <v>5228355835401.9355</v>
      </c>
      <c r="L27" s="11"/>
      <c r="M27" s="11"/>
      <c r="N27" s="11"/>
    </row>
    <row r="28" spans="1:17" ht="15.75" thickBot="1" x14ac:dyDescent="0.3">
      <c r="A28" s="2" t="s">
        <v>27</v>
      </c>
      <c r="C28">
        <v>2051346.6</v>
      </c>
      <c r="D28">
        <v>1728493.07</v>
      </c>
      <c r="E28">
        <v>758792</v>
      </c>
      <c r="F28">
        <v>4981</v>
      </c>
      <c r="G28">
        <v>4937</v>
      </c>
      <c r="H28" s="28">
        <f t="shared" si="0"/>
        <v>2020384.210969294</v>
      </c>
    </row>
    <row r="29" spans="1:17" x14ac:dyDescent="0.25">
      <c r="A29" s="2" t="s">
        <v>28</v>
      </c>
      <c r="C29">
        <v>2393557.48</v>
      </c>
      <c r="D29">
        <v>2117691.23</v>
      </c>
      <c r="E29">
        <v>700120</v>
      </c>
      <c r="F29">
        <v>4995</v>
      </c>
      <c r="G29">
        <v>4951</v>
      </c>
      <c r="H29" s="28">
        <f t="shared" si="0"/>
        <v>2342364.4712115787</v>
      </c>
      <c r="I29" s="12"/>
      <c r="J29" s="19" t="s">
        <v>165</v>
      </c>
      <c r="K29" s="12" t="s">
        <v>153</v>
      </c>
      <c r="L29" s="12" t="s">
        <v>166</v>
      </c>
      <c r="M29" s="12" t="s">
        <v>167</v>
      </c>
      <c r="N29" s="12" t="s">
        <v>168</v>
      </c>
      <c r="O29" s="12" t="s">
        <v>169</v>
      </c>
      <c r="P29" s="12" t="s">
        <v>170</v>
      </c>
      <c r="Q29" s="12" t="s">
        <v>171</v>
      </c>
    </row>
    <row r="30" spans="1:17" x14ac:dyDescent="0.25">
      <c r="A30" s="2" t="s">
        <v>29</v>
      </c>
      <c r="C30">
        <v>2213073.64</v>
      </c>
      <c r="D30">
        <v>2017085.91</v>
      </c>
      <c r="E30">
        <v>741789</v>
      </c>
      <c r="F30">
        <v>5081</v>
      </c>
      <c r="G30">
        <v>5019</v>
      </c>
      <c r="H30" s="28">
        <f t="shared" si="0"/>
        <v>2267261.6472862386</v>
      </c>
      <c r="I30" s="10" t="s">
        <v>159</v>
      </c>
      <c r="J30" s="49">
        <v>400993.00590122875</v>
      </c>
      <c r="K30" s="10">
        <v>177857.35502854758</v>
      </c>
      <c r="L30" s="34">
        <v>2.2545764600899751</v>
      </c>
      <c r="M30" s="10">
        <v>2.6070065225214392E-2</v>
      </c>
      <c r="N30" s="10">
        <v>48658.955451317946</v>
      </c>
      <c r="O30" s="10">
        <v>753327.05635113956</v>
      </c>
      <c r="P30" s="10">
        <v>48658.955451317946</v>
      </c>
      <c r="Q30" s="10">
        <v>753327.05635113956</v>
      </c>
    </row>
    <row r="31" spans="1:17" x14ac:dyDescent="0.25">
      <c r="A31" s="2" t="s">
        <v>30</v>
      </c>
      <c r="C31">
        <v>2445155</v>
      </c>
      <c r="D31">
        <v>2116395.48</v>
      </c>
      <c r="E31">
        <v>773199</v>
      </c>
      <c r="F31">
        <v>5186</v>
      </c>
      <c r="G31">
        <v>5087</v>
      </c>
      <c r="H31" s="28">
        <f t="shared" si="0"/>
        <v>2362210.1947664451</v>
      </c>
      <c r="I31" s="10" t="s">
        <v>188</v>
      </c>
      <c r="J31" s="46">
        <v>0.8091666650780972</v>
      </c>
      <c r="K31" s="10">
        <v>5.0773157297979904E-2</v>
      </c>
      <c r="L31" s="34">
        <v>15.936898710655743</v>
      </c>
      <c r="M31" s="10">
        <v>8.7631229035277111E-31</v>
      </c>
      <c r="N31" s="10">
        <v>0.70858543152688225</v>
      </c>
      <c r="O31" s="10">
        <v>0.90974789862931216</v>
      </c>
      <c r="P31" s="10">
        <v>0.70858543152688225</v>
      </c>
      <c r="Q31" s="10">
        <v>0.90974789862931216</v>
      </c>
    </row>
    <row r="32" spans="1:17" x14ac:dyDescent="0.25">
      <c r="A32" s="4" t="s">
        <v>31</v>
      </c>
      <c r="C32">
        <v>2252885</v>
      </c>
      <c r="D32">
        <v>2000707.05</v>
      </c>
      <c r="E32">
        <v>803651</v>
      </c>
      <c r="F32">
        <v>5300</v>
      </c>
      <c r="G32">
        <v>5155</v>
      </c>
      <c r="H32" s="28">
        <f t="shared" si="0"/>
        <v>2286699.5451645646</v>
      </c>
      <c r="I32" s="10" t="s">
        <v>185</v>
      </c>
      <c r="J32" s="46">
        <v>-0.10646069867419641</v>
      </c>
      <c r="K32" s="10">
        <v>0.35055271719402592</v>
      </c>
      <c r="L32" s="34">
        <v>-0.30369383391563309</v>
      </c>
      <c r="M32" s="10">
        <v>0.76191473729349635</v>
      </c>
      <c r="N32" s="10">
        <v>-0.80090293147007141</v>
      </c>
      <c r="O32" s="10">
        <v>0.58798153412167864</v>
      </c>
      <c r="P32" s="10">
        <v>-0.80090293147007141</v>
      </c>
      <c r="Q32" s="10">
        <v>0.58798153412167864</v>
      </c>
    </row>
    <row r="33" spans="1:17" x14ac:dyDescent="0.25">
      <c r="A33" s="4" t="s">
        <v>32</v>
      </c>
      <c r="C33">
        <v>2579752.2200000002</v>
      </c>
      <c r="D33">
        <v>2140217.8199999998</v>
      </c>
      <c r="E33">
        <v>738413</v>
      </c>
      <c r="F33">
        <v>5350</v>
      </c>
      <c r="G33">
        <v>5182</v>
      </c>
      <c r="H33" s="28">
        <f t="shared" si="0"/>
        <v>2416799.638596762</v>
      </c>
      <c r="I33" s="10" t="s">
        <v>182</v>
      </c>
      <c r="J33" s="46">
        <v>378.66980300489649</v>
      </c>
      <c r="K33" s="10">
        <v>62.778625727544188</v>
      </c>
      <c r="L33" s="34">
        <v>6.0318268935720702</v>
      </c>
      <c r="M33" s="10">
        <v>2.0554397171199673E-8</v>
      </c>
      <c r="N33" s="10">
        <v>254.3058289611223</v>
      </c>
      <c r="O33" s="10">
        <v>503.03377704867069</v>
      </c>
      <c r="P33" s="10">
        <v>254.3058289611223</v>
      </c>
      <c r="Q33" s="10">
        <v>503.03377704867069</v>
      </c>
    </row>
    <row r="34" spans="1:17" ht="15.75" thickBot="1" x14ac:dyDescent="0.3">
      <c r="A34" s="3" t="s">
        <v>33</v>
      </c>
      <c r="C34">
        <v>2352594.1</v>
      </c>
      <c r="D34">
        <v>2077563.46</v>
      </c>
      <c r="E34">
        <v>773705</v>
      </c>
      <c r="F34">
        <v>5429</v>
      </c>
      <c r="G34">
        <v>5186</v>
      </c>
      <c r="H34" s="28">
        <f t="shared" si="0"/>
        <v>2390975.6492958427</v>
      </c>
      <c r="I34" s="11" t="s">
        <v>184</v>
      </c>
      <c r="J34" s="47">
        <v>-320.96830672340195</v>
      </c>
      <c r="K34" s="11">
        <v>44.366193818021763</v>
      </c>
      <c r="L34" s="35">
        <v>-7.2345242875674192</v>
      </c>
      <c r="M34" s="11">
        <v>5.7919328076373992E-11</v>
      </c>
      <c r="N34" s="11">
        <v>-408.85739496740723</v>
      </c>
      <c r="O34" s="11">
        <v>-233.07921847939664</v>
      </c>
      <c r="P34" s="11">
        <v>-408.85739496740723</v>
      </c>
      <c r="Q34" s="11">
        <v>-233.07921847939664</v>
      </c>
    </row>
    <row r="35" spans="1:17" x14ac:dyDescent="0.25">
      <c r="A35" s="3" t="s">
        <v>34</v>
      </c>
      <c r="C35">
        <v>2307586.56</v>
      </c>
      <c r="D35">
        <v>2020698.68</v>
      </c>
      <c r="E35">
        <v>733491</v>
      </c>
      <c r="F35">
        <v>5435</v>
      </c>
      <c r="G35">
        <v>5093</v>
      </c>
      <c r="H35" s="28">
        <f t="shared" si="0"/>
        <v>2381365.8467826326</v>
      </c>
    </row>
    <row r="36" spans="1:17" x14ac:dyDescent="0.25">
      <c r="A36" s="5" t="s">
        <v>35</v>
      </c>
      <c r="C36">
        <v>2453028.66</v>
      </c>
      <c r="D36">
        <v>2167591.3000000003</v>
      </c>
      <c r="E36">
        <v>752882</v>
      </c>
      <c r="F36">
        <v>5424</v>
      </c>
      <c r="G36">
        <v>4991</v>
      </c>
      <c r="H36" s="28">
        <f t="shared" si="0"/>
        <v>2526735.4782773592</v>
      </c>
    </row>
    <row r="37" spans="1:17" x14ac:dyDescent="0.25">
      <c r="A37" s="5" t="s">
        <v>36</v>
      </c>
      <c r="C37">
        <v>2578442.7000000002</v>
      </c>
      <c r="D37">
        <v>2304445.2000000002</v>
      </c>
      <c r="E37">
        <v>785218</v>
      </c>
      <c r="F37">
        <v>5359</v>
      </c>
      <c r="G37">
        <v>4980</v>
      </c>
      <c r="H37" s="28">
        <f t="shared" si="0"/>
        <v>2612947.6931696013</v>
      </c>
    </row>
    <row r="38" spans="1:17" x14ac:dyDescent="0.25">
      <c r="A38" s="5" t="s">
        <v>37</v>
      </c>
      <c r="C38">
        <v>2501877.67</v>
      </c>
      <c r="D38">
        <v>2220795.37</v>
      </c>
      <c r="E38">
        <v>713911</v>
      </c>
      <c r="F38">
        <v>5294</v>
      </c>
      <c r="G38">
        <v>4967</v>
      </c>
      <c r="H38" s="28">
        <f t="shared" si="0"/>
        <v>2532411.4830265981</v>
      </c>
    </row>
    <row r="39" spans="1:17" x14ac:dyDescent="0.25">
      <c r="A39" s="2" t="s">
        <v>38</v>
      </c>
      <c r="C39">
        <v>2514359.61</v>
      </c>
      <c r="D39">
        <v>2113886.59</v>
      </c>
      <c r="E39">
        <v>678211</v>
      </c>
      <c r="F39">
        <v>5267</v>
      </c>
      <c r="G39">
        <v>4981</v>
      </c>
      <c r="H39" s="28">
        <f t="shared" si="0"/>
        <v>2434987.4680138389</v>
      </c>
    </row>
    <row r="40" spans="1:17" x14ac:dyDescent="0.25">
      <c r="A40" s="2" t="s">
        <v>39</v>
      </c>
      <c r="C40">
        <v>2264157</v>
      </c>
      <c r="D40">
        <v>2051346.6</v>
      </c>
      <c r="E40">
        <v>787599</v>
      </c>
      <c r="F40">
        <v>5211</v>
      </c>
      <c r="G40">
        <v>4995</v>
      </c>
      <c r="H40" s="28">
        <f t="shared" si="0"/>
        <v>2347037.6047025467</v>
      </c>
    </row>
    <row r="41" spans="1:17" x14ac:dyDescent="0.25">
      <c r="A41" s="2" t="s">
        <v>40</v>
      </c>
      <c r="C41">
        <v>2410071.3000000003</v>
      </c>
      <c r="D41">
        <v>2393557.48</v>
      </c>
      <c r="E41">
        <v>714212</v>
      </c>
      <c r="F41">
        <v>5196</v>
      </c>
      <c r="G41">
        <v>5081</v>
      </c>
      <c r="H41" s="28">
        <f t="shared" si="0"/>
        <v>2598472.751095905</v>
      </c>
    </row>
    <row r="42" spans="1:17" x14ac:dyDescent="0.25">
      <c r="A42" s="2" t="s">
        <v>41</v>
      </c>
      <c r="C42">
        <v>2644813.16</v>
      </c>
      <c r="D42">
        <v>2213073.64</v>
      </c>
      <c r="E42">
        <v>743176</v>
      </c>
      <c r="F42">
        <v>5193</v>
      </c>
      <c r="G42">
        <v>5186</v>
      </c>
      <c r="H42" s="28">
        <f t="shared" si="0"/>
        <v>2414510.0348912445</v>
      </c>
    </row>
    <row r="43" spans="1:17" x14ac:dyDescent="0.25">
      <c r="A43" s="2" t="s">
        <v>42</v>
      </c>
      <c r="C43">
        <v>2661204.9600000004</v>
      </c>
      <c r="D43">
        <v>2445155</v>
      </c>
      <c r="E43">
        <v>758444</v>
      </c>
      <c r="F43">
        <v>5107</v>
      </c>
      <c r="G43">
        <v>5300</v>
      </c>
      <c r="H43" s="28">
        <f t="shared" si="0"/>
        <v>2531521.103016987</v>
      </c>
    </row>
    <row r="44" spans="1:17" x14ac:dyDescent="0.25">
      <c r="A44" s="4" t="s">
        <v>43</v>
      </c>
      <c r="C44">
        <v>2575622.62</v>
      </c>
      <c r="D44">
        <v>2252885</v>
      </c>
      <c r="E44">
        <v>765371</v>
      </c>
      <c r="F44">
        <v>5112</v>
      </c>
      <c r="G44">
        <v>5350</v>
      </c>
      <c r="H44" s="28">
        <f t="shared" si="0"/>
        <v>2361050.10874156</v>
      </c>
    </row>
    <row r="45" spans="1:17" x14ac:dyDescent="0.25">
      <c r="A45" s="6" t="s">
        <v>44</v>
      </c>
      <c r="C45">
        <v>2629997.58</v>
      </c>
      <c r="D45">
        <v>2579752.2200000002</v>
      </c>
      <c r="E45">
        <v>754230</v>
      </c>
      <c r="F45">
        <v>5113</v>
      </c>
      <c r="G45">
        <v>5429</v>
      </c>
      <c r="H45" s="28">
        <f t="shared" si="0"/>
        <v>2601748.4192880942</v>
      </c>
    </row>
    <row r="46" spans="1:17" x14ac:dyDescent="0.25">
      <c r="A46" s="3" t="s">
        <v>45</v>
      </c>
      <c r="C46">
        <v>2416431.15</v>
      </c>
      <c r="D46">
        <v>2352594.1</v>
      </c>
      <c r="E46">
        <v>746947</v>
      </c>
      <c r="F46">
        <v>4998</v>
      </c>
      <c r="G46">
        <v>5435</v>
      </c>
      <c r="H46" s="28">
        <f t="shared" si="0"/>
        <v>2373242.1569648241</v>
      </c>
    </row>
    <row r="47" spans="1:17" x14ac:dyDescent="0.25">
      <c r="A47" s="3" t="s">
        <v>46</v>
      </c>
      <c r="C47">
        <v>2404125.36</v>
      </c>
      <c r="D47">
        <v>2307586.56</v>
      </c>
      <c r="E47">
        <v>677125</v>
      </c>
      <c r="F47">
        <v>4995</v>
      </c>
      <c r="G47">
        <v>5424</v>
      </c>
      <c r="H47" s="28">
        <f t="shared" si="0"/>
        <v>2346651.4967874279</v>
      </c>
    </row>
    <row r="48" spans="1:17" x14ac:dyDescent="0.25">
      <c r="A48" s="5" t="s">
        <v>47</v>
      </c>
      <c r="C48">
        <v>2531682.6</v>
      </c>
      <c r="D48">
        <v>2453028.66</v>
      </c>
      <c r="E48">
        <v>702966</v>
      </c>
      <c r="F48">
        <v>4914</v>
      </c>
      <c r="G48">
        <v>5359</v>
      </c>
      <c r="H48" s="28">
        <f t="shared" si="0"/>
        <v>2451778.0307855671</v>
      </c>
    </row>
    <row r="49" spans="1:8" x14ac:dyDescent="0.25">
      <c r="A49" s="5" t="s">
        <v>48</v>
      </c>
      <c r="C49">
        <v>2631993.1999999997</v>
      </c>
      <c r="D49">
        <v>2578442.7000000002</v>
      </c>
      <c r="E49">
        <v>753828</v>
      </c>
      <c r="F49">
        <v>4980</v>
      </c>
      <c r="G49">
        <v>5294</v>
      </c>
      <c r="H49" s="28">
        <f t="shared" si="0"/>
        <v>2593699.234165716</v>
      </c>
    </row>
    <row r="50" spans="1:8" x14ac:dyDescent="0.25">
      <c r="A50" s="5" t="s">
        <v>49</v>
      </c>
      <c r="C50">
        <v>2519565.7800000003</v>
      </c>
      <c r="D50">
        <v>2501877.67</v>
      </c>
      <c r="E50">
        <v>676045</v>
      </c>
      <c r="F50">
        <v>4894</v>
      </c>
      <c r="G50">
        <v>5267</v>
      </c>
      <c r="H50" s="28">
        <f t="shared" si="0"/>
        <v>2516126.7379270969</v>
      </c>
    </row>
    <row r="51" spans="1:8" x14ac:dyDescent="0.25">
      <c r="A51" s="2" t="s">
        <v>50</v>
      </c>
      <c r="C51">
        <v>2460593.77</v>
      </c>
      <c r="D51">
        <v>2514359.61</v>
      </c>
      <c r="E51">
        <v>680362</v>
      </c>
      <c r="F51">
        <v>4854</v>
      </c>
      <c r="G51">
        <v>5211</v>
      </c>
      <c r="H51" s="28">
        <f t="shared" si="0"/>
        <v>2528594.54991074</v>
      </c>
    </row>
    <row r="52" spans="1:8" x14ac:dyDescent="0.25">
      <c r="A52" s="2" t="s">
        <v>51</v>
      </c>
      <c r="C52">
        <v>2247916.8000000003</v>
      </c>
      <c r="D52">
        <v>2264157</v>
      </c>
      <c r="E52">
        <v>703309</v>
      </c>
      <c r="F52">
        <v>4709</v>
      </c>
      <c r="G52">
        <v>5196</v>
      </c>
      <c r="H52" s="28">
        <f t="shared" si="0"/>
        <v>2273603.3878958691</v>
      </c>
    </row>
    <row r="53" spans="1:8" x14ac:dyDescent="0.25">
      <c r="A53" s="2" t="s">
        <v>52</v>
      </c>
      <c r="C53">
        <v>2536833.8000000003</v>
      </c>
      <c r="D53">
        <v>2410071.3000000003</v>
      </c>
      <c r="E53">
        <v>661651</v>
      </c>
      <c r="F53">
        <v>4656</v>
      </c>
      <c r="G53">
        <v>5193</v>
      </c>
      <c r="H53" s="28">
        <f t="shared" si="0"/>
        <v>2377000.7205603542</v>
      </c>
    </row>
    <row r="54" spans="1:8" x14ac:dyDescent="0.25">
      <c r="A54" s="2" t="s">
        <v>53</v>
      </c>
      <c r="C54">
        <v>2510169.7199999997</v>
      </c>
      <c r="D54">
        <v>2644813.16</v>
      </c>
      <c r="E54">
        <v>742675</v>
      </c>
      <c r="F54">
        <v>4685</v>
      </c>
      <c r="G54">
        <v>5107</v>
      </c>
      <c r="H54" s="28">
        <f t="shared" si="0"/>
        <v>2596904.8355867602</v>
      </c>
    </row>
    <row r="55" spans="1:8" x14ac:dyDescent="0.25">
      <c r="A55" s="2" t="s">
        <v>54</v>
      </c>
      <c r="C55">
        <v>2412438.7199999997</v>
      </c>
      <c r="D55">
        <v>2661204.9600000004</v>
      </c>
      <c r="E55">
        <v>712248</v>
      </c>
      <c r="F55">
        <v>4687</v>
      </c>
      <c r="G55">
        <v>5112</v>
      </c>
      <c r="H55" s="28">
        <f t="shared" si="0"/>
        <v>2612560.3114783405</v>
      </c>
    </row>
    <row r="56" spans="1:8" x14ac:dyDescent="0.25">
      <c r="A56" s="4" t="s">
        <v>55</v>
      </c>
      <c r="C56">
        <v>2502777.7000000002</v>
      </c>
      <c r="D56">
        <v>2575622.62</v>
      </c>
      <c r="E56">
        <v>708422</v>
      </c>
      <c r="F56">
        <v>4692</v>
      </c>
      <c r="G56">
        <v>5113</v>
      </c>
      <c r="H56" s="28">
        <f t="shared" si="0"/>
        <v>2545289.6341723884</v>
      </c>
    </row>
    <row r="57" spans="1:8" x14ac:dyDescent="0.25">
      <c r="A57" s="6" t="s">
        <v>56</v>
      </c>
      <c r="C57">
        <v>2584276.3499999996</v>
      </c>
      <c r="D57">
        <v>2629997.58</v>
      </c>
      <c r="E57">
        <v>718164</v>
      </c>
      <c r="F57">
        <v>4705</v>
      </c>
      <c r="G57">
        <v>4998</v>
      </c>
      <c r="H57" s="28">
        <f t="shared" si="0"/>
        <v>2630084.9618051141</v>
      </c>
    </row>
    <row r="58" spans="1:8" x14ac:dyDescent="0.25">
      <c r="A58" s="3" t="s">
        <v>57</v>
      </c>
      <c r="C58">
        <v>2462406.2999999998</v>
      </c>
      <c r="D58">
        <v>2416431.15</v>
      </c>
      <c r="E58">
        <v>670455</v>
      </c>
      <c r="F58">
        <v>4677</v>
      </c>
      <c r="G58">
        <v>4995</v>
      </c>
      <c r="H58" s="28">
        <f t="shared" si="0"/>
        <v>2452713.4097784604</v>
      </c>
    </row>
    <row r="59" spans="1:8" x14ac:dyDescent="0.25">
      <c r="A59" s="3" t="s">
        <v>58</v>
      </c>
      <c r="C59">
        <v>2455111.92</v>
      </c>
      <c r="D59">
        <v>2404125.36</v>
      </c>
      <c r="E59">
        <v>659220</v>
      </c>
      <c r="F59">
        <v>4661</v>
      </c>
      <c r="G59">
        <v>4914</v>
      </c>
      <c r="H59" s="28">
        <f t="shared" si="0"/>
        <v>2463891.7766691302</v>
      </c>
    </row>
    <row r="60" spans="1:8" x14ac:dyDescent="0.25">
      <c r="A60" s="5" t="s">
        <v>59</v>
      </c>
      <c r="C60">
        <v>2524439.7000000002</v>
      </c>
      <c r="D60">
        <v>2531682.6</v>
      </c>
      <c r="E60">
        <v>669124</v>
      </c>
      <c r="F60">
        <v>4616</v>
      </c>
      <c r="G60">
        <v>4980</v>
      </c>
      <c r="H60" s="28">
        <f t="shared" si="0"/>
        <v>2527828.407027863</v>
      </c>
    </row>
    <row r="61" spans="1:8" x14ac:dyDescent="0.25">
      <c r="A61" s="5" t="s">
        <v>60</v>
      </c>
      <c r="C61">
        <v>2763343.05</v>
      </c>
      <c r="D61">
        <v>2631993.1999999997</v>
      </c>
      <c r="E61">
        <v>655204</v>
      </c>
      <c r="F61">
        <v>4551</v>
      </c>
      <c r="G61">
        <v>4894</v>
      </c>
      <c r="H61" s="28">
        <f t="shared" si="0"/>
        <v>2613468.070810284</v>
      </c>
    </row>
    <row r="62" spans="1:8" x14ac:dyDescent="0.25">
      <c r="A62" s="5" t="s">
        <v>61</v>
      </c>
      <c r="C62">
        <v>2601459</v>
      </c>
      <c r="D62">
        <v>2519565.7800000003</v>
      </c>
      <c r="E62">
        <v>638657</v>
      </c>
      <c r="F62">
        <v>4485</v>
      </c>
      <c r="G62">
        <v>4854</v>
      </c>
      <c r="H62" s="28">
        <f t="shared" si="0"/>
        <v>2512103.6807571249</v>
      </c>
    </row>
    <row r="63" spans="1:8" x14ac:dyDescent="0.25">
      <c r="A63" s="2" t="s">
        <v>62</v>
      </c>
      <c r="C63">
        <v>2204334.7200000002</v>
      </c>
      <c r="D63">
        <v>2460593.77</v>
      </c>
      <c r="E63">
        <v>598331</v>
      </c>
      <c r="F63">
        <v>4165</v>
      </c>
      <c r="G63">
        <v>4709</v>
      </c>
      <c r="H63" s="28">
        <f t="shared" si="0"/>
        <v>2394044.6977405343</v>
      </c>
    </row>
    <row r="64" spans="1:8" x14ac:dyDescent="0.25">
      <c r="A64" s="2" t="s">
        <v>63</v>
      </c>
      <c r="C64">
        <v>2050894.5099999998</v>
      </c>
      <c r="D64">
        <v>2247916.8000000003</v>
      </c>
      <c r="E64">
        <v>571129</v>
      </c>
      <c r="F64">
        <v>3864</v>
      </c>
      <c r="G64">
        <v>4656</v>
      </c>
      <c r="H64" s="28">
        <f t="shared" si="0"/>
        <v>2127881.2366639227</v>
      </c>
    </row>
    <row r="65" spans="1:8" x14ac:dyDescent="0.25">
      <c r="A65" s="2" t="s">
        <v>64</v>
      </c>
      <c r="C65">
        <v>2343415.6800000002</v>
      </c>
      <c r="D65">
        <v>2536833.8000000003</v>
      </c>
      <c r="E65">
        <v>553633</v>
      </c>
      <c r="F65">
        <v>3871</v>
      </c>
      <c r="G65">
        <v>4685</v>
      </c>
      <c r="H65" s="28">
        <f t="shared" si="0"/>
        <v>2356868.4861483504</v>
      </c>
    </row>
    <row r="66" spans="1:8" x14ac:dyDescent="0.25">
      <c r="A66" s="2" t="s">
        <v>65</v>
      </c>
      <c r="C66">
        <v>2423538.87</v>
      </c>
      <c r="D66">
        <v>2510169.7199999997</v>
      </c>
      <c r="E66">
        <v>606682</v>
      </c>
      <c r="F66">
        <v>3936</v>
      </c>
      <c r="G66">
        <v>4687</v>
      </c>
      <c r="H66" s="28">
        <f t="shared" si="0"/>
        <v>2353616.7684352789</v>
      </c>
    </row>
    <row r="67" spans="1:8" x14ac:dyDescent="0.25">
      <c r="A67" s="2" t="s">
        <v>66</v>
      </c>
      <c r="C67">
        <v>2237747.04</v>
      </c>
      <c r="D67">
        <v>2412438.7199999997</v>
      </c>
      <c r="E67">
        <v>625041</v>
      </c>
      <c r="F67">
        <v>4063</v>
      </c>
      <c r="G67">
        <v>4692</v>
      </c>
      <c r="H67" s="28">
        <f t="shared" si="0"/>
        <v>2319067.8125715768</v>
      </c>
    </row>
    <row r="68" spans="1:8" x14ac:dyDescent="0.25">
      <c r="A68" s="4" t="s">
        <v>67</v>
      </c>
      <c r="C68">
        <v>2390612.9499999997</v>
      </c>
      <c r="D68">
        <v>2502777.7000000002</v>
      </c>
      <c r="E68">
        <v>631180</v>
      </c>
      <c r="F68">
        <v>4104</v>
      </c>
      <c r="G68">
        <v>4705</v>
      </c>
      <c r="H68" s="28">
        <f t="shared" si="0"/>
        <v>2402866.4154513692</v>
      </c>
    </row>
    <row r="69" spans="1:8" x14ac:dyDescent="0.25">
      <c r="A69" s="6" t="s">
        <v>68</v>
      </c>
      <c r="C69">
        <v>2533066.59</v>
      </c>
      <c r="D69">
        <v>2584276.3499999996</v>
      </c>
      <c r="E69">
        <v>624826</v>
      </c>
      <c r="F69">
        <v>4103</v>
      </c>
      <c r="G69">
        <v>4677</v>
      </c>
      <c r="H69" s="28">
        <f t="shared" si="0"/>
        <v>2478097.300344862</v>
      </c>
    </row>
    <row r="70" spans="1:8" x14ac:dyDescent="0.25">
      <c r="A70" s="3" t="s">
        <v>69</v>
      </c>
      <c r="C70">
        <v>2371080.88</v>
      </c>
      <c r="D70">
        <v>2462406.2999999998</v>
      </c>
      <c r="E70">
        <v>599117</v>
      </c>
      <c r="F70">
        <v>4117</v>
      </c>
      <c r="G70">
        <v>4661</v>
      </c>
      <c r="H70" s="28">
        <f t="shared" si="0"/>
        <v>2392657.9866653192</v>
      </c>
    </row>
    <row r="71" spans="1:8" x14ac:dyDescent="0.25">
      <c r="A71" s="3" t="s">
        <v>70</v>
      </c>
      <c r="C71">
        <v>2340723.14</v>
      </c>
      <c r="D71">
        <v>2455111.92</v>
      </c>
      <c r="E71">
        <v>592884</v>
      </c>
      <c r="F71">
        <v>4088</v>
      </c>
      <c r="G71">
        <v>4616</v>
      </c>
      <c r="H71" s="28">
        <f t="shared" si="0"/>
        <v>2390881.3365771542</v>
      </c>
    </row>
    <row r="72" spans="1:8" x14ac:dyDescent="0.25">
      <c r="A72" s="5" t="s">
        <v>71</v>
      </c>
      <c r="C72">
        <v>2468368.35</v>
      </c>
      <c r="D72">
        <v>2524439.7000000002</v>
      </c>
      <c r="E72">
        <v>577428</v>
      </c>
      <c r="F72">
        <v>3997</v>
      </c>
      <c r="G72">
        <v>4551</v>
      </c>
      <c r="H72" s="28">
        <f t="shared" si="0"/>
        <v>2435028.5095393062</v>
      </c>
    </row>
    <row r="73" spans="1:8" x14ac:dyDescent="0.25">
      <c r="A73" s="5" t="s">
        <v>72</v>
      </c>
      <c r="C73">
        <v>2469543.16</v>
      </c>
      <c r="D73">
        <v>2763343.05</v>
      </c>
      <c r="E73">
        <v>589537</v>
      </c>
      <c r="F73">
        <v>3915</v>
      </c>
      <c r="G73">
        <v>4485</v>
      </c>
      <c r="H73" s="28">
        <f t="shared" si="0"/>
        <v>2617184.9883318879</v>
      </c>
    </row>
    <row r="74" spans="1:8" x14ac:dyDescent="0.25">
      <c r="A74" s="5" t="s">
        <v>73</v>
      </c>
      <c r="C74">
        <v>2330880.96</v>
      </c>
      <c r="D74">
        <v>2601459</v>
      </c>
      <c r="E74">
        <v>574204</v>
      </c>
      <c r="F74">
        <v>3871</v>
      </c>
      <c r="G74">
        <v>4165</v>
      </c>
      <c r="H74" s="28">
        <f t="shared" si="0"/>
        <v>2573874.5601760973</v>
      </c>
    </row>
    <row r="75" spans="1:8" x14ac:dyDescent="0.25">
      <c r="A75" s="2" t="s">
        <v>74</v>
      </c>
      <c r="C75">
        <v>2336150.52</v>
      </c>
      <c r="D75">
        <v>2204334.7200000002</v>
      </c>
      <c r="E75">
        <v>536506</v>
      </c>
      <c r="F75">
        <v>3824</v>
      </c>
      <c r="G75">
        <v>3864</v>
      </c>
      <c r="H75" s="28">
        <f t="shared" si="0"/>
        <v>2335362.1659080908</v>
      </c>
    </row>
    <row r="76" spans="1:8" x14ac:dyDescent="0.25">
      <c r="A76" s="2" t="s">
        <v>75</v>
      </c>
      <c r="C76">
        <v>2119746.59</v>
      </c>
      <c r="D76">
        <v>2050894.5099999998</v>
      </c>
      <c r="E76">
        <v>587931</v>
      </c>
      <c r="F76">
        <v>3804</v>
      </c>
      <c r="G76">
        <v>3871</v>
      </c>
      <c r="H76" s="28">
        <f t="shared" si="0"/>
        <v>2195908.5472570248</v>
      </c>
    </row>
    <row r="77" spans="1:8" x14ac:dyDescent="0.25">
      <c r="A77" s="2" t="s">
        <v>76</v>
      </c>
      <c r="C77">
        <v>2389731.8800000004</v>
      </c>
      <c r="D77">
        <v>2343415.6800000002</v>
      </c>
      <c r="E77">
        <v>538954</v>
      </c>
      <c r="F77">
        <v>3809</v>
      </c>
      <c r="G77">
        <v>3936</v>
      </c>
      <c r="H77" s="28">
        <f t="shared" si="0"/>
        <v>2418851.4615676375</v>
      </c>
    </row>
    <row r="78" spans="1:8" x14ac:dyDescent="0.25">
      <c r="A78" s="2" t="s">
        <v>77</v>
      </c>
      <c r="C78">
        <v>2429434.8000000003</v>
      </c>
      <c r="D78">
        <v>2423538.87</v>
      </c>
      <c r="E78">
        <v>605285</v>
      </c>
      <c r="F78">
        <v>3827</v>
      </c>
      <c r="G78">
        <v>4063</v>
      </c>
      <c r="H78" s="28">
        <f t="shared" si="0"/>
        <v>2442675.9129118146</v>
      </c>
    </row>
    <row r="79" spans="1:8" x14ac:dyDescent="0.25">
      <c r="A79" s="2" t="s">
        <v>78</v>
      </c>
      <c r="C79">
        <v>2413150.1100000003</v>
      </c>
      <c r="D79">
        <v>2237747.04</v>
      </c>
      <c r="E79">
        <v>546132</v>
      </c>
      <c r="F79">
        <v>3848</v>
      </c>
      <c r="G79">
        <v>4104</v>
      </c>
      <c r="H79" s="28">
        <f t="shared" si="0"/>
        <v>2293429.1924280762</v>
      </c>
    </row>
    <row r="80" spans="1:8" x14ac:dyDescent="0.25">
      <c r="A80" s="4" t="s">
        <v>79</v>
      </c>
      <c r="C80">
        <v>2386105.2000000002</v>
      </c>
      <c r="D80">
        <v>2390612.9499999997</v>
      </c>
      <c r="E80">
        <v>596775</v>
      </c>
      <c r="F80">
        <v>3873</v>
      </c>
      <c r="G80">
        <v>4103</v>
      </c>
      <c r="H80" s="28">
        <f t="shared" ref="H80:H134" si="1">$J$30+$J$31*$D80 +$J$32*E80 +$J$33 *F80 +$J$34*G80</f>
        <v>2421519.4152457928</v>
      </c>
    </row>
    <row r="81" spans="1:8" x14ac:dyDescent="0.25">
      <c r="A81" s="6" t="s">
        <v>80</v>
      </c>
      <c r="C81">
        <v>2480682.36</v>
      </c>
      <c r="D81">
        <v>2533066.59</v>
      </c>
      <c r="E81">
        <v>580640</v>
      </c>
      <c r="F81">
        <v>3896</v>
      </c>
      <c r="G81">
        <v>4117</v>
      </c>
      <c r="H81" s="28">
        <f t="shared" si="1"/>
        <v>2542721.7446009214</v>
      </c>
    </row>
    <row r="82" spans="1:8" x14ac:dyDescent="0.25">
      <c r="A82" s="3" t="s">
        <v>81</v>
      </c>
      <c r="C82">
        <v>2413161.5</v>
      </c>
      <c r="D82">
        <v>2371080.88</v>
      </c>
      <c r="E82">
        <v>549657</v>
      </c>
      <c r="F82">
        <v>3926</v>
      </c>
      <c r="G82">
        <v>4088</v>
      </c>
      <c r="H82" s="28">
        <f t="shared" si="1"/>
        <v>2435614.9546620627</v>
      </c>
    </row>
    <row r="83" spans="1:8" x14ac:dyDescent="0.25">
      <c r="A83" s="3" t="s">
        <v>82</v>
      </c>
      <c r="C83">
        <v>2387807.5700000003</v>
      </c>
      <c r="D83">
        <v>2340723.14</v>
      </c>
      <c r="E83">
        <v>564177</v>
      </c>
      <c r="F83">
        <v>3890</v>
      </c>
      <c r="G83">
        <v>3997</v>
      </c>
      <c r="H83" s="28">
        <f t="shared" si="1"/>
        <v>2425080.6770858588</v>
      </c>
    </row>
    <row r="84" spans="1:8" x14ac:dyDescent="0.25">
      <c r="A84" s="5" t="s">
        <v>83</v>
      </c>
      <c r="C84">
        <v>2568859.3199999998</v>
      </c>
      <c r="D84">
        <v>2468368.35</v>
      </c>
      <c r="E84">
        <v>536127</v>
      </c>
      <c r="F84">
        <v>3823</v>
      </c>
      <c r="G84">
        <v>3915</v>
      </c>
      <c r="H84" s="28">
        <f t="shared" si="1"/>
        <v>2532301.6729225535</v>
      </c>
    </row>
    <row r="85" spans="1:8" x14ac:dyDescent="0.25">
      <c r="A85" s="5" t="s">
        <v>84</v>
      </c>
      <c r="C85">
        <v>2641644.62</v>
      </c>
      <c r="D85">
        <v>2469543.16</v>
      </c>
      <c r="E85">
        <v>586988</v>
      </c>
      <c r="F85">
        <v>3802</v>
      </c>
      <c r="G85">
        <v>3871</v>
      </c>
      <c r="H85" s="28">
        <f t="shared" si="1"/>
        <v>2534008.1320498129</v>
      </c>
    </row>
    <row r="86" spans="1:8" x14ac:dyDescent="0.25">
      <c r="A86" s="5" t="s">
        <v>85</v>
      </c>
      <c r="C86">
        <v>2492681.4</v>
      </c>
      <c r="D86">
        <v>2330880.96</v>
      </c>
      <c r="E86">
        <v>554497</v>
      </c>
      <c r="F86">
        <v>3791</v>
      </c>
      <c r="G86">
        <v>3824</v>
      </c>
      <c r="H86" s="28">
        <f t="shared" si="1"/>
        <v>2436186.4592469898</v>
      </c>
    </row>
    <row r="87" spans="1:8" x14ac:dyDescent="0.25">
      <c r="A87" s="2" t="s">
        <v>86</v>
      </c>
      <c r="C87">
        <v>2531750.16</v>
      </c>
      <c r="D87">
        <v>2336150.52</v>
      </c>
      <c r="E87">
        <v>499075</v>
      </c>
      <c r="F87">
        <v>3758</v>
      </c>
      <c r="G87">
        <v>3804</v>
      </c>
      <c r="H87" s="28">
        <f t="shared" si="1"/>
        <v>2440273.9390158467</v>
      </c>
    </row>
    <row r="88" spans="1:8" x14ac:dyDescent="0.25">
      <c r="A88" s="2" t="s">
        <v>87</v>
      </c>
      <c r="C88">
        <v>2387036</v>
      </c>
      <c r="D88">
        <v>2119746.59</v>
      </c>
      <c r="E88">
        <v>588419</v>
      </c>
      <c r="F88">
        <v>3774</v>
      </c>
      <c r="G88">
        <v>3809</v>
      </c>
      <c r="H88" s="28">
        <f t="shared" si="1"/>
        <v>2260109.343320067</v>
      </c>
    </row>
    <row r="89" spans="1:8" x14ac:dyDescent="0.25">
      <c r="A89" s="2" t="s">
        <v>88</v>
      </c>
      <c r="C89">
        <v>2689125</v>
      </c>
      <c r="D89">
        <v>2389731.8800000004</v>
      </c>
      <c r="E89">
        <v>515990</v>
      </c>
      <c r="F89">
        <v>3760</v>
      </c>
      <c r="G89">
        <v>3827</v>
      </c>
      <c r="H89" s="28">
        <f t="shared" si="1"/>
        <v>2475204.4752306938</v>
      </c>
    </row>
    <row r="90" spans="1:8" x14ac:dyDescent="0.25">
      <c r="A90" s="2" t="s">
        <v>89</v>
      </c>
      <c r="C90">
        <v>2583567.14</v>
      </c>
      <c r="D90">
        <v>2429434.8000000003</v>
      </c>
      <c r="E90">
        <v>572438</v>
      </c>
      <c r="F90">
        <v>3750</v>
      </c>
      <c r="G90">
        <v>3848</v>
      </c>
      <c r="H90" s="28">
        <f t="shared" si="1"/>
        <v>2490794.2286109542</v>
      </c>
    </row>
    <row r="91" spans="1:8" x14ac:dyDescent="0.25">
      <c r="A91" s="2" t="s">
        <v>90</v>
      </c>
      <c r="C91">
        <v>2609654.7799999998</v>
      </c>
      <c r="D91">
        <v>2413150.1100000003</v>
      </c>
      <c r="E91">
        <v>558498</v>
      </c>
      <c r="F91">
        <v>3787</v>
      </c>
      <c r="G91">
        <v>3873</v>
      </c>
      <c r="H91" s="28">
        <f t="shared" si="1"/>
        <v>2485087.837494438</v>
      </c>
    </row>
    <row r="92" spans="1:8" x14ac:dyDescent="0.25">
      <c r="A92" s="4" t="s">
        <v>91</v>
      </c>
      <c r="C92">
        <v>2440670.6999999997</v>
      </c>
      <c r="D92">
        <v>2386105.2000000002</v>
      </c>
      <c r="E92">
        <v>594947</v>
      </c>
      <c r="F92">
        <v>3802</v>
      </c>
      <c r="G92">
        <v>3896</v>
      </c>
      <c r="H92" s="28">
        <f t="shared" si="1"/>
        <v>2457621.387846861</v>
      </c>
    </row>
    <row r="93" spans="1:8" x14ac:dyDescent="0.25">
      <c r="A93" s="6" t="s">
        <v>92</v>
      </c>
      <c r="C93">
        <v>2583362.5699999998</v>
      </c>
      <c r="D93">
        <v>2480682.36</v>
      </c>
      <c r="E93">
        <v>570672</v>
      </c>
      <c r="F93">
        <v>3835</v>
      </c>
      <c r="G93">
        <v>3926</v>
      </c>
      <c r="H93" s="28">
        <f t="shared" si="1"/>
        <v>2539601.4607543931</v>
      </c>
    </row>
    <row r="94" spans="1:8" x14ac:dyDescent="0.25">
      <c r="A94" s="3" t="s">
        <v>93</v>
      </c>
      <c r="C94">
        <v>2536674.5099999998</v>
      </c>
      <c r="D94">
        <v>2413161.5</v>
      </c>
      <c r="E94">
        <v>550101</v>
      </c>
      <c r="F94">
        <v>3811</v>
      </c>
      <c r="G94">
        <v>3890</v>
      </c>
      <c r="H94" s="28">
        <f t="shared" si="1"/>
        <v>2489622.6184473401</v>
      </c>
    </row>
    <row r="95" spans="1:8" x14ac:dyDescent="0.25">
      <c r="A95" s="3" t="s">
        <v>94</v>
      </c>
      <c r="C95">
        <v>2342618</v>
      </c>
      <c r="D95">
        <v>2387807.5700000003</v>
      </c>
      <c r="E95">
        <v>550758</v>
      </c>
      <c r="F95">
        <v>3813</v>
      </c>
      <c r="G95">
        <v>3823</v>
      </c>
      <c r="H95" s="28">
        <f t="shared" si="1"/>
        <v>2491299.3349400661</v>
      </c>
    </row>
    <row r="96" spans="1:8" x14ac:dyDescent="0.25">
      <c r="A96" s="5" t="s">
        <v>95</v>
      </c>
      <c r="C96">
        <v>2585272.96</v>
      </c>
      <c r="D96">
        <v>2568859.3199999998</v>
      </c>
      <c r="E96">
        <v>515841</v>
      </c>
      <c r="F96">
        <v>3700</v>
      </c>
      <c r="G96">
        <v>3802</v>
      </c>
      <c r="H96" s="28">
        <f t="shared" si="1"/>
        <v>2605468.3106113635</v>
      </c>
    </row>
    <row r="97" spans="1:8" x14ac:dyDescent="0.25">
      <c r="A97" s="5" t="s">
        <v>96</v>
      </c>
      <c r="C97">
        <v>2783856</v>
      </c>
      <c r="D97">
        <v>2641644.62</v>
      </c>
      <c r="E97">
        <v>576499</v>
      </c>
      <c r="F97">
        <v>3742</v>
      </c>
      <c r="G97">
        <v>3791</v>
      </c>
      <c r="H97" s="28">
        <f t="shared" si="1"/>
        <v>2677340.8391190558</v>
      </c>
    </row>
    <row r="98" spans="1:8" x14ac:dyDescent="0.25">
      <c r="A98" s="5" t="s">
        <v>97</v>
      </c>
      <c r="C98">
        <v>2614923.7800000003</v>
      </c>
      <c r="D98">
        <v>2492681.4</v>
      </c>
      <c r="E98">
        <v>554785</v>
      </c>
      <c r="F98">
        <v>3776</v>
      </c>
      <c r="G98">
        <v>3758</v>
      </c>
      <c r="H98" s="28">
        <f t="shared" si="1"/>
        <v>2582583.1822074116</v>
      </c>
    </row>
    <row r="99" spans="1:8" x14ac:dyDescent="0.25">
      <c r="A99" s="2" t="s">
        <v>98</v>
      </c>
      <c r="C99">
        <v>2468223.66</v>
      </c>
      <c r="D99">
        <v>2531750.16</v>
      </c>
      <c r="E99">
        <v>497525</v>
      </c>
      <c r="F99">
        <v>3754</v>
      </c>
      <c r="G99">
        <v>3774</v>
      </c>
      <c r="H99" s="28">
        <f t="shared" si="1"/>
        <v>2606826.0314777512</v>
      </c>
    </row>
    <row r="100" spans="1:8" x14ac:dyDescent="0.25">
      <c r="A100" s="2" t="s">
        <v>99</v>
      </c>
      <c r="C100">
        <v>2364348.84</v>
      </c>
      <c r="D100">
        <v>2387036</v>
      </c>
      <c r="E100">
        <v>529035</v>
      </c>
      <c r="F100">
        <v>3493</v>
      </c>
      <c r="G100">
        <v>3760</v>
      </c>
      <c r="H100" s="28">
        <f t="shared" si="1"/>
        <v>2392034.3183355983</v>
      </c>
    </row>
    <row r="101" spans="1:8" x14ac:dyDescent="0.25">
      <c r="A101" s="1" t="s">
        <v>100</v>
      </c>
      <c r="C101">
        <v>3030855.36</v>
      </c>
      <c r="D101">
        <v>2689125</v>
      </c>
      <c r="E101">
        <v>510045</v>
      </c>
      <c r="F101">
        <v>3556</v>
      </c>
      <c r="G101">
        <v>3750</v>
      </c>
      <c r="H101" s="28">
        <f t="shared" si="1"/>
        <v>2665562.2363467412</v>
      </c>
    </row>
    <row r="102" spans="1:8" x14ac:dyDescent="0.25">
      <c r="A102" s="1" t="s">
        <v>101</v>
      </c>
      <c r="C102">
        <v>2674143</v>
      </c>
      <c r="D102">
        <v>2583567.14</v>
      </c>
      <c r="E102">
        <v>510417</v>
      </c>
      <c r="F102">
        <v>3588</v>
      </c>
      <c r="G102">
        <v>3787</v>
      </c>
      <c r="H102" s="28">
        <f t="shared" si="1"/>
        <v>2580350.3377652448</v>
      </c>
    </row>
    <row r="103" spans="1:8" x14ac:dyDescent="0.25">
      <c r="A103" s="2" t="s">
        <v>102</v>
      </c>
      <c r="C103">
        <v>2690293.25</v>
      </c>
      <c r="D103">
        <v>2609654.7799999998</v>
      </c>
      <c r="E103">
        <v>546001</v>
      </c>
      <c r="F103">
        <v>3690</v>
      </c>
      <c r="G103">
        <v>3802</v>
      </c>
      <c r="H103" s="28">
        <f t="shared" si="1"/>
        <v>2631481.0842278274</v>
      </c>
    </row>
    <row r="104" spans="1:8" x14ac:dyDescent="0.25">
      <c r="A104" s="4" t="s">
        <v>103</v>
      </c>
      <c r="C104">
        <v>2596430.16</v>
      </c>
      <c r="D104">
        <v>2440670.6999999997</v>
      </c>
      <c r="E104">
        <v>544052</v>
      </c>
      <c r="F104">
        <v>3665</v>
      </c>
      <c r="G104">
        <v>3835</v>
      </c>
      <c r="H104" s="28">
        <f t="shared" si="1"/>
        <v>2474893.5924676587</v>
      </c>
    </row>
    <row r="105" spans="1:8" x14ac:dyDescent="0.25">
      <c r="A105" s="6" t="s">
        <v>104</v>
      </c>
      <c r="C105">
        <v>2757652.4000000004</v>
      </c>
      <c r="D105">
        <v>2583362.5699999998</v>
      </c>
      <c r="E105">
        <v>528854</v>
      </c>
      <c r="F105">
        <v>3681</v>
      </c>
      <c r="G105">
        <v>3811</v>
      </c>
      <c r="H105" s="28">
        <f t="shared" si="1"/>
        <v>2605735.0429572072</v>
      </c>
    </row>
    <row r="106" spans="1:8" x14ac:dyDescent="0.25">
      <c r="A106" s="3" t="s">
        <v>105</v>
      </c>
      <c r="C106">
        <v>2646925.2200000002</v>
      </c>
      <c r="D106">
        <v>2536674.5099999998</v>
      </c>
      <c r="E106">
        <v>547737</v>
      </c>
      <c r="F106">
        <v>3695</v>
      </c>
      <c r="G106">
        <v>3813</v>
      </c>
      <c r="H106" s="28">
        <f t="shared" si="1"/>
        <v>2570605.7644035975</v>
      </c>
    </row>
    <row r="107" spans="1:8" x14ac:dyDescent="0.25">
      <c r="A107" s="3" t="s">
        <v>106</v>
      </c>
      <c r="C107">
        <v>2567040.84</v>
      </c>
      <c r="D107">
        <v>2342618</v>
      </c>
      <c r="E107">
        <v>496142</v>
      </c>
      <c r="F107">
        <v>3677</v>
      </c>
      <c r="G107">
        <v>3700</v>
      </c>
      <c r="H107" s="28">
        <f t="shared" si="1"/>
        <v>2448527.9073239546</v>
      </c>
    </row>
    <row r="108" spans="1:8" x14ac:dyDescent="0.25">
      <c r="A108" s="5" t="s">
        <v>107</v>
      </c>
      <c r="C108">
        <v>2560924.08</v>
      </c>
      <c r="D108">
        <v>2585272.96</v>
      </c>
      <c r="E108">
        <v>513622</v>
      </c>
      <c r="F108">
        <v>3556</v>
      </c>
      <c r="G108">
        <v>3742</v>
      </c>
      <c r="H108" s="28">
        <f t="shared" si="1"/>
        <v>2583715.5640130136</v>
      </c>
    </row>
    <row r="109" spans="1:8" x14ac:dyDescent="0.25">
      <c r="A109" s="5" t="s">
        <v>108</v>
      </c>
      <c r="C109">
        <v>2661854.4000000004</v>
      </c>
      <c r="D109">
        <v>2783856</v>
      </c>
      <c r="E109">
        <v>521590</v>
      </c>
      <c r="F109">
        <v>3432</v>
      </c>
      <c r="G109">
        <v>3776</v>
      </c>
      <c r="H109" s="28">
        <f t="shared" si="1"/>
        <v>2685686.0833826447</v>
      </c>
    </row>
    <row r="110" spans="1:8" x14ac:dyDescent="0.25">
      <c r="A110" s="5" t="s">
        <v>109</v>
      </c>
      <c r="C110">
        <v>2741318</v>
      </c>
      <c r="D110">
        <v>2614923.7800000003</v>
      </c>
      <c r="E110">
        <v>472049</v>
      </c>
      <c r="F110">
        <v>3420</v>
      </c>
      <c r="G110">
        <v>3754</v>
      </c>
      <c r="H110" s="28">
        <f t="shared" si="1"/>
        <v>2556783.1968858801</v>
      </c>
    </row>
    <row r="111" spans="1:8" x14ac:dyDescent="0.25">
      <c r="A111" s="2" t="s">
        <v>110</v>
      </c>
      <c r="C111">
        <v>2561603.58</v>
      </c>
      <c r="D111">
        <v>2468223.66</v>
      </c>
      <c r="E111">
        <v>461027</v>
      </c>
      <c r="F111">
        <v>3400</v>
      </c>
      <c r="G111">
        <v>3493</v>
      </c>
      <c r="H111" s="28">
        <f t="shared" si="1"/>
        <v>2515451.0918344203</v>
      </c>
    </row>
    <row r="112" spans="1:8" x14ac:dyDescent="0.25">
      <c r="A112" s="2" t="s">
        <v>111</v>
      </c>
      <c r="C112">
        <v>2283894.06</v>
      </c>
      <c r="D112">
        <v>2364348.84</v>
      </c>
      <c r="E112">
        <v>492683</v>
      </c>
      <c r="F112">
        <v>3447</v>
      </c>
      <c r="G112">
        <v>3556</v>
      </c>
      <c r="H112" s="28">
        <f t="shared" si="1"/>
        <v>2425605.4076898582</v>
      </c>
    </row>
    <row r="113" spans="1:8" x14ac:dyDescent="0.25">
      <c r="A113" s="1" t="s">
        <v>112</v>
      </c>
      <c r="C113">
        <v>2655614.6999999997</v>
      </c>
      <c r="D113">
        <v>3030855.36</v>
      </c>
      <c r="E113">
        <v>460191</v>
      </c>
      <c r="F113">
        <v>3423</v>
      </c>
      <c r="G113">
        <v>3588</v>
      </c>
      <c r="H113" s="28">
        <f t="shared" si="1"/>
        <v>2949020.3256651214</v>
      </c>
    </row>
    <row r="114" spans="1:8" x14ac:dyDescent="0.25">
      <c r="A114" s="1" t="s">
        <v>113</v>
      </c>
      <c r="C114">
        <v>2567986.9899999998</v>
      </c>
      <c r="D114">
        <v>2674143</v>
      </c>
      <c r="E114">
        <v>497943</v>
      </c>
      <c r="F114">
        <v>3378</v>
      </c>
      <c r="G114">
        <v>3690</v>
      </c>
      <c r="H114" s="28">
        <f t="shared" si="1"/>
        <v>2606582.562214429</v>
      </c>
    </row>
    <row r="115" spans="1:8" x14ac:dyDescent="0.25">
      <c r="A115" s="2" t="s">
        <v>114</v>
      </c>
      <c r="C115">
        <v>2578603.14</v>
      </c>
      <c r="D115">
        <v>2690293.25</v>
      </c>
      <c r="E115">
        <v>499888</v>
      </c>
      <c r="F115">
        <v>3433</v>
      </c>
      <c r="G115">
        <v>3665</v>
      </c>
      <c r="H115" s="28">
        <f t="shared" si="1"/>
        <v>2648294.7869215389</v>
      </c>
    </row>
    <row r="116" spans="1:8" x14ac:dyDescent="0.25">
      <c r="A116" s="4" t="s">
        <v>115</v>
      </c>
      <c r="C116">
        <v>2639645.6800000002</v>
      </c>
      <c r="D116">
        <v>2596430.16</v>
      </c>
      <c r="E116">
        <v>495530</v>
      </c>
      <c r="F116">
        <v>3438</v>
      </c>
      <c r="G116">
        <v>3681</v>
      </c>
      <c r="H116" s="28">
        <f t="shared" si="1"/>
        <v>2569565.7152445861</v>
      </c>
    </row>
    <row r="117" spans="1:8" x14ac:dyDescent="0.25">
      <c r="A117" s="6" t="s">
        <v>116</v>
      </c>
      <c r="C117">
        <v>2633138.2000000002</v>
      </c>
      <c r="D117">
        <v>2757652.4000000004</v>
      </c>
      <c r="E117">
        <v>507821</v>
      </c>
      <c r="F117">
        <v>3416</v>
      </c>
      <c r="G117">
        <v>3695</v>
      </c>
      <c r="H117" s="28">
        <f t="shared" si="1"/>
        <v>2685888.5771141676</v>
      </c>
    </row>
    <row r="118" spans="1:8" x14ac:dyDescent="0.25">
      <c r="A118" s="3" t="s">
        <v>117</v>
      </c>
      <c r="C118">
        <v>2498503.92</v>
      </c>
      <c r="D118">
        <v>2646925.2200000002</v>
      </c>
      <c r="E118">
        <v>483753</v>
      </c>
      <c r="F118">
        <v>3355</v>
      </c>
      <c r="G118">
        <v>3677</v>
      </c>
      <c r="H118" s="28">
        <f t="shared" si="1"/>
        <v>2581532.7017734777</v>
      </c>
    </row>
    <row r="119" spans="1:8" x14ac:dyDescent="0.25">
      <c r="A119" s="3" t="s">
        <v>118</v>
      </c>
      <c r="C119">
        <v>2490597.4500000002</v>
      </c>
      <c r="D119">
        <v>2567040.84</v>
      </c>
      <c r="E119">
        <v>450469</v>
      </c>
      <c r="F119">
        <v>3362</v>
      </c>
      <c r="G119">
        <v>3556</v>
      </c>
      <c r="H119" s="28">
        <f t="shared" si="1"/>
        <v>2561924.216046284</v>
      </c>
    </row>
    <row r="120" spans="1:8" x14ac:dyDescent="0.25">
      <c r="A120" s="5" t="s">
        <v>119</v>
      </c>
      <c r="C120">
        <v>2493346.08</v>
      </c>
      <c r="D120">
        <v>2560924.08</v>
      </c>
      <c r="E120">
        <v>471031</v>
      </c>
      <c r="F120">
        <v>3267</v>
      </c>
      <c r="G120">
        <v>3432</v>
      </c>
      <c r="H120" s="28">
        <f t="shared" si="1"/>
        <v>2558612.1316180993</v>
      </c>
    </row>
    <row r="121" spans="1:8" x14ac:dyDescent="0.25">
      <c r="A121" s="5" t="s">
        <v>120</v>
      </c>
      <c r="C121">
        <v>2833407.04</v>
      </c>
      <c r="D121">
        <v>2661854.4000000004</v>
      </c>
      <c r="E121">
        <v>525468</v>
      </c>
      <c r="F121">
        <v>3508</v>
      </c>
      <c r="G121">
        <v>3420</v>
      </c>
      <c r="H121" s="28">
        <f t="shared" si="1"/>
        <v>2729597.2232088982</v>
      </c>
    </row>
    <row r="122" spans="1:8" x14ac:dyDescent="0.25">
      <c r="A122" s="5" t="s">
        <v>121</v>
      </c>
      <c r="C122">
        <v>2590753.81</v>
      </c>
      <c r="D122">
        <v>2741318</v>
      </c>
      <c r="E122">
        <v>499770</v>
      </c>
      <c r="F122">
        <v>3488</v>
      </c>
      <c r="G122">
        <v>3400</v>
      </c>
      <c r="H122" s="28">
        <f t="shared" si="1"/>
        <v>2795478.3165248972</v>
      </c>
    </row>
    <row r="123" spans="1:8" x14ac:dyDescent="0.25">
      <c r="A123" s="2" t="s">
        <v>122</v>
      </c>
      <c r="C123">
        <v>2445060.1999999997</v>
      </c>
      <c r="D123">
        <v>2561603.58</v>
      </c>
      <c r="E123">
        <v>485943</v>
      </c>
      <c r="F123">
        <v>3473</v>
      </c>
      <c r="G123">
        <v>3447</v>
      </c>
      <c r="H123" s="28">
        <f t="shared" si="1"/>
        <v>2630765.8732465478</v>
      </c>
    </row>
    <row r="124" spans="1:8" x14ac:dyDescent="0.25">
      <c r="A124" s="2" t="s">
        <v>123</v>
      </c>
      <c r="C124">
        <v>2287734.4</v>
      </c>
      <c r="D124">
        <v>2283894.06</v>
      </c>
      <c r="E124">
        <v>465732</v>
      </c>
      <c r="F124">
        <v>3278</v>
      </c>
      <c r="G124">
        <v>3423</v>
      </c>
      <c r="H124" s="28">
        <f t="shared" si="1"/>
        <v>2342066.892044019</v>
      </c>
    </row>
    <row r="125" spans="1:8" x14ac:dyDescent="0.25">
      <c r="A125" s="1" t="s">
        <v>124</v>
      </c>
      <c r="C125">
        <v>2851065.96</v>
      </c>
      <c r="D125">
        <v>2655614.6999999997</v>
      </c>
      <c r="E125">
        <v>451625</v>
      </c>
      <c r="F125">
        <v>3280</v>
      </c>
      <c r="G125">
        <v>3378</v>
      </c>
      <c r="H125" s="28">
        <f t="shared" si="1"/>
        <v>2659553.5971382745</v>
      </c>
    </row>
    <row r="126" spans="1:8" x14ac:dyDescent="0.25">
      <c r="A126" s="1" t="s">
        <v>125</v>
      </c>
      <c r="C126">
        <v>2562084.3200000003</v>
      </c>
      <c r="D126">
        <v>2567986.9899999998</v>
      </c>
      <c r="E126">
        <v>511838</v>
      </c>
      <c r="F126">
        <v>3308</v>
      </c>
      <c r="G126">
        <v>3433</v>
      </c>
      <c r="H126" s="28">
        <f t="shared" si="1"/>
        <v>2575187.3548342246</v>
      </c>
    </row>
    <row r="127" spans="1:8" x14ac:dyDescent="0.25">
      <c r="A127" s="2" t="s">
        <v>126</v>
      </c>
      <c r="C127">
        <v>2601513.63</v>
      </c>
      <c r="D127">
        <v>2578603.14</v>
      </c>
      <c r="E127">
        <v>482872</v>
      </c>
      <c r="F127">
        <v>3326</v>
      </c>
      <c r="G127">
        <v>3438</v>
      </c>
      <c r="H127" s="28">
        <f t="shared" si="1"/>
        <v>2592072.5450439616</v>
      </c>
    </row>
    <row r="128" spans="1:8" x14ac:dyDescent="0.25">
      <c r="A128" s="4" t="s">
        <v>127</v>
      </c>
      <c r="C128">
        <v>2628120.6</v>
      </c>
      <c r="D128">
        <v>2639645.6800000002</v>
      </c>
      <c r="E128">
        <v>489541</v>
      </c>
      <c r="F128">
        <v>3329</v>
      </c>
      <c r="G128">
        <v>3416</v>
      </c>
      <c r="H128" s="28">
        <f t="shared" si="1"/>
        <v>2648953.4593211296</v>
      </c>
    </row>
    <row r="129" spans="1:8" x14ac:dyDescent="0.25">
      <c r="A129" s="6" t="s">
        <v>128</v>
      </c>
      <c r="C129">
        <v>2588598.2399999998</v>
      </c>
      <c r="D129">
        <v>2633138.2000000002</v>
      </c>
      <c r="E129">
        <v>494059</v>
      </c>
      <c r="F129">
        <v>3324</v>
      </c>
      <c r="G129">
        <v>3355</v>
      </c>
      <c r="H129" s="28">
        <f t="shared" si="1"/>
        <v>2660892.5516899601</v>
      </c>
    </row>
    <row r="130" spans="1:8" x14ac:dyDescent="0.25">
      <c r="A130" s="3" t="s">
        <v>129</v>
      </c>
      <c r="C130">
        <v>2512881.29</v>
      </c>
      <c r="D130">
        <v>2498503.92</v>
      </c>
      <c r="E130">
        <v>465516</v>
      </c>
      <c r="F130">
        <v>3324</v>
      </c>
      <c r="G130">
        <v>3362</v>
      </c>
      <c r="H130" s="28">
        <f t="shared" si="1"/>
        <v>2552742.9099123636</v>
      </c>
    </row>
    <row r="131" spans="1:8" x14ac:dyDescent="0.25">
      <c r="A131" s="3" t="s">
        <v>130</v>
      </c>
      <c r="C131">
        <v>2476738.7399999998</v>
      </c>
      <c r="D131">
        <v>2490597.4500000002</v>
      </c>
      <c r="E131">
        <v>464709</v>
      </c>
      <c r="F131">
        <v>3299</v>
      </c>
      <c r="G131">
        <v>3267</v>
      </c>
      <c r="H131" s="28">
        <f t="shared" si="1"/>
        <v>2567456.4157973537</v>
      </c>
    </row>
    <row r="132" spans="1:8" x14ac:dyDescent="0.25">
      <c r="A132" s="5" t="s">
        <v>131</v>
      </c>
      <c r="C132">
        <v>2434707.64</v>
      </c>
      <c r="D132">
        <v>2493346.08</v>
      </c>
      <c r="E132">
        <v>479906</v>
      </c>
      <c r="F132">
        <v>3262</v>
      </c>
      <c r="G132">
        <v>3508</v>
      </c>
      <c r="H132" s="28">
        <f t="shared" si="1"/>
        <v>2476698.4876987142</v>
      </c>
    </row>
    <row r="133" spans="1:8" x14ac:dyDescent="0.25">
      <c r="A133" s="5" t="s">
        <v>132</v>
      </c>
      <c r="C133">
        <v>2809903.86</v>
      </c>
      <c r="D133">
        <v>2833407.04</v>
      </c>
      <c r="E133">
        <v>473604</v>
      </c>
      <c r="F133">
        <v>3233</v>
      </c>
      <c r="G133">
        <v>3488</v>
      </c>
      <c r="H133" s="28">
        <f t="shared" si="1"/>
        <v>2747973.3377955416</v>
      </c>
    </row>
    <row r="134" spans="1:8" x14ac:dyDescent="0.25">
      <c r="A134" s="5" t="s">
        <v>133</v>
      </c>
      <c r="D134">
        <v>2590753.81</v>
      </c>
      <c r="E134">
        <v>465068</v>
      </c>
      <c r="F134">
        <v>3193</v>
      </c>
      <c r="G134">
        <v>3473</v>
      </c>
      <c r="H134" s="28">
        <f t="shared" si="1"/>
        <v>2542202.9139105515</v>
      </c>
    </row>
    <row r="135" spans="1:8" x14ac:dyDescent="0.25">
      <c r="D135">
        <v>2445060.1999999997</v>
      </c>
      <c r="G135">
        <v>3278</v>
      </c>
    </row>
    <row r="136" spans="1:8" x14ac:dyDescent="0.25">
      <c r="D136">
        <v>2287734.4</v>
      </c>
      <c r="G136">
        <v>3280</v>
      </c>
    </row>
    <row r="137" spans="1:8" x14ac:dyDescent="0.25">
      <c r="D137">
        <v>2851065.96</v>
      </c>
      <c r="G137">
        <v>3308</v>
      </c>
    </row>
    <row r="138" spans="1:8" x14ac:dyDescent="0.25">
      <c r="D138">
        <v>2562084.3200000003</v>
      </c>
      <c r="G138">
        <v>3326</v>
      </c>
    </row>
    <row r="139" spans="1:8" x14ac:dyDescent="0.25">
      <c r="D139">
        <v>2601513.63</v>
      </c>
      <c r="G139">
        <v>3329</v>
      </c>
    </row>
    <row r="140" spans="1:8" x14ac:dyDescent="0.25">
      <c r="D140">
        <v>2628120.6</v>
      </c>
      <c r="G140">
        <v>3324</v>
      </c>
    </row>
    <row r="141" spans="1:8" x14ac:dyDescent="0.25">
      <c r="D141">
        <v>2588598.2399999998</v>
      </c>
      <c r="G141">
        <v>3324</v>
      </c>
    </row>
    <row r="142" spans="1:8" x14ac:dyDescent="0.25">
      <c r="D142">
        <v>2512881.29</v>
      </c>
      <c r="G142">
        <v>3299</v>
      </c>
    </row>
    <row r="143" spans="1:8" x14ac:dyDescent="0.25">
      <c r="D143">
        <v>2476738.7399999998</v>
      </c>
      <c r="G143">
        <v>3262</v>
      </c>
    </row>
    <row r="144" spans="1:8" x14ac:dyDescent="0.25">
      <c r="D144">
        <v>2434707.64</v>
      </c>
      <c r="G144">
        <v>3233</v>
      </c>
    </row>
    <row r="145" spans="4:7" x14ac:dyDescent="0.25">
      <c r="D145">
        <v>2809903.86</v>
      </c>
      <c r="G145">
        <v>3193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6"/>
  <sheetViews>
    <sheetView workbookViewId="0"/>
  </sheetViews>
  <sheetFormatPr defaultRowHeight="15" x14ac:dyDescent="0.25"/>
  <cols>
    <col min="1" max="1" width="9.140625" style="7"/>
    <col min="3" max="3" width="4" style="7" bestFit="1" customWidth="1"/>
    <col min="5" max="5" width="9.140625" style="7"/>
    <col min="6" max="6" width="9.85546875" customWidth="1"/>
    <col min="7" max="7" width="11.7109375" bestFit="1" customWidth="1"/>
    <col min="8" max="8" width="10.85546875" customWidth="1"/>
    <col min="9" max="9" width="18.85546875" customWidth="1"/>
    <col min="10" max="10" width="12.7109375" bestFit="1" customWidth="1"/>
    <col min="11" max="11" width="14.5703125" bestFit="1" customWidth="1"/>
    <col min="13" max="13" width="12" bestFit="1" customWidth="1"/>
  </cols>
  <sheetData>
    <row r="1" spans="1:14" x14ac:dyDescent="0.25">
      <c r="A1" s="7" t="s">
        <v>139</v>
      </c>
      <c r="B1" t="s">
        <v>143</v>
      </c>
    </row>
    <row r="2" spans="1:14" x14ac:dyDescent="0.25">
      <c r="A2" s="5" t="s">
        <v>2</v>
      </c>
      <c r="B2">
        <v>1326801.4671712143</v>
      </c>
      <c r="C2" s="5"/>
      <c r="D2" t="s">
        <v>145</v>
      </c>
      <c r="E2" s="7" t="s">
        <v>146</v>
      </c>
    </row>
    <row r="3" spans="1:14" x14ac:dyDescent="0.25">
      <c r="A3" s="5"/>
      <c r="B3" t="s">
        <v>143</v>
      </c>
      <c r="C3" s="5" t="s">
        <v>189</v>
      </c>
      <c r="D3" t="s">
        <v>145</v>
      </c>
      <c r="E3" s="7" t="s">
        <v>146</v>
      </c>
      <c r="F3" s="7" t="s">
        <v>172</v>
      </c>
      <c r="G3" s="7" t="s">
        <v>190</v>
      </c>
      <c r="H3" s="7" t="s">
        <v>205</v>
      </c>
      <c r="I3" t="s">
        <v>148</v>
      </c>
    </row>
    <row r="4" spans="1:14" ht="15.75" thickBot="1" x14ac:dyDescent="0.3">
      <c r="A4" s="5" t="s">
        <v>3</v>
      </c>
      <c r="B4">
        <v>1349908.0860386377</v>
      </c>
      <c r="C4" s="5">
        <v>1</v>
      </c>
      <c r="D4">
        <v>1326801.4671712143</v>
      </c>
      <c r="E4" s="7">
        <v>1765914.08</v>
      </c>
      <c r="F4" s="22">
        <f>$J$19+$J$20*D4+$J$21*E4</f>
        <v>1425624.0912506843</v>
      </c>
      <c r="G4" s="22">
        <f>$J$40+$J$41*C4+$J$42*D4+$J$43*E4</f>
        <v>1421606.3311367389</v>
      </c>
      <c r="H4" s="22">
        <f>F4-B4</f>
        <v>75716.005212046672</v>
      </c>
    </row>
    <row r="5" spans="1:14" x14ac:dyDescent="0.25">
      <c r="A5" s="5" t="s">
        <v>4</v>
      </c>
      <c r="B5" s="7">
        <v>1441822.1469826726</v>
      </c>
      <c r="C5" s="5">
        <v>2</v>
      </c>
      <c r="D5">
        <v>1349908.0860386377</v>
      </c>
      <c r="E5" s="7">
        <v>1692846</v>
      </c>
      <c r="F5" s="22">
        <f t="shared" ref="F5:F68" si="0">$J$19+$J$20*D5+$J$21*E5</f>
        <v>1448163.4113222666</v>
      </c>
      <c r="G5" s="22">
        <f t="shared" ref="G5:G68" si="1">$J$40+$J$41*C5+$J$42*D5+$J$43*E5</f>
        <v>1449000.1210012201</v>
      </c>
      <c r="H5" s="22">
        <f t="shared" ref="H5:H68" si="2">F5-B5</f>
        <v>6341.2643395939376</v>
      </c>
      <c r="I5" s="18" t="s">
        <v>149</v>
      </c>
      <c r="J5" s="18"/>
    </row>
    <row r="6" spans="1:14" x14ac:dyDescent="0.25">
      <c r="A6" s="5" t="s">
        <v>5</v>
      </c>
      <c r="B6" s="7">
        <v>1346024.0987851026</v>
      </c>
      <c r="C6" s="5">
        <v>3</v>
      </c>
      <c r="D6" s="7">
        <v>1441822.1469826726</v>
      </c>
      <c r="E6" s="7">
        <v>1896389.4400000002</v>
      </c>
      <c r="F6" s="22">
        <f t="shared" si="0"/>
        <v>1508799.4667585469</v>
      </c>
      <c r="G6" s="22">
        <f t="shared" si="1"/>
        <v>1503103.5124456899</v>
      </c>
      <c r="H6" s="22">
        <f t="shared" si="2"/>
        <v>162775.36797344428</v>
      </c>
      <c r="I6" s="10" t="s">
        <v>150</v>
      </c>
      <c r="J6" s="13">
        <v>0.76232966981881356</v>
      </c>
    </row>
    <row r="7" spans="1:14" x14ac:dyDescent="0.25">
      <c r="A7" s="5" t="s">
        <v>6</v>
      </c>
      <c r="B7" s="7">
        <v>1559448.6822014207</v>
      </c>
      <c r="C7" s="5">
        <v>4</v>
      </c>
      <c r="D7" s="7">
        <v>1346024.0987851026</v>
      </c>
      <c r="E7" s="7">
        <v>1896843.5999999999</v>
      </c>
      <c r="F7" s="22">
        <f t="shared" si="0"/>
        <v>1433116.3733041775</v>
      </c>
      <c r="G7" s="22">
        <f t="shared" si="1"/>
        <v>1424422.2815042967</v>
      </c>
      <c r="H7" s="22">
        <f t="shared" si="2"/>
        <v>-126332.30889724311</v>
      </c>
      <c r="I7" s="10" t="s">
        <v>151</v>
      </c>
      <c r="J7" s="13">
        <v>0.58114652548606127</v>
      </c>
    </row>
    <row r="8" spans="1:14" x14ac:dyDescent="0.25">
      <c r="A8" s="5" t="s">
        <v>7</v>
      </c>
      <c r="B8" s="7">
        <v>1512004.71353648</v>
      </c>
      <c r="C8" s="5">
        <v>5</v>
      </c>
      <c r="D8" s="7">
        <v>1559448.6822014207</v>
      </c>
      <c r="E8" s="7">
        <v>1879187.35</v>
      </c>
      <c r="F8" s="22">
        <f t="shared" si="0"/>
        <v>1602705.1026352008</v>
      </c>
      <c r="G8" s="22">
        <f t="shared" si="1"/>
        <v>1602794.1833291894</v>
      </c>
      <c r="H8" s="22">
        <f t="shared" si="2"/>
        <v>90700.389098720858</v>
      </c>
      <c r="I8" s="10" t="s">
        <v>152</v>
      </c>
      <c r="J8" s="13">
        <v>0.57455040777718036</v>
      </c>
    </row>
    <row r="9" spans="1:14" x14ac:dyDescent="0.25">
      <c r="A9" s="5" t="s">
        <v>8</v>
      </c>
      <c r="B9" s="7">
        <v>1425258.2486888401</v>
      </c>
      <c r="C9" s="5">
        <v>6</v>
      </c>
      <c r="D9" s="7">
        <v>1512004.71353648</v>
      </c>
      <c r="E9" s="7">
        <v>1803880.2</v>
      </c>
      <c r="F9" s="22">
        <f t="shared" si="0"/>
        <v>1569658.6474525223</v>
      </c>
      <c r="G9" s="22">
        <f t="shared" si="1"/>
        <v>1572232.2583088623</v>
      </c>
      <c r="H9" s="22">
        <f t="shared" si="2"/>
        <v>144400.39876368223</v>
      </c>
      <c r="I9" s="10" t="s">
        <v>153</v>
      </c>
      <c r="J9" s="16">
        <v>108927.64316463815</v>
      </c>
    </row>
    <row r="10" spans="1:14" ht="15.75" thickBot="1" x14ac:dyDescent="0.3">
      <c r="A10" s="5" t="s">
        <v>9</v>
      </c>
      <c r="B10" s="7">
        <v>1499170.5171612559</v>
      </c>
      <c r="C10" s="5">
        <v>7</v>
      </c>
      <c r="D10" s="7">
        <v>1425258.2486888401</v>
      </c>
      <c r="E10" s="7">
        <v>2022745.68</v>
      </c>
      <c r="F10" s="22">
        <f t="shared" si="0"/>
        <v>1488297.9324392497</v>
      </c>
      <c r="G10" s="22">
        <f t="shared" si="1"/>
        <v>1477289.4433401399</v>
      </c>
      <c r="H10" s="22">
        <f t="shared" si="2"/>
        <v>-10872.584722006228</v>
      </c>
      <c r="I10" s="11" t="s">
        <v>154</v>
      </c>
      <c r="J10" s="11">
        <v>130</v>
      </c>
    </row>
    <row r="11" spans="1:14" x14ac:dyDescent="0.25">
      <c r="A11" s="5" t="s">
        <v>10</v>
      </c>
      <c r="B11" s="7">
        <v>1385293.5338246033</v>
      </c>
      <c r="C11" s="5">
        <v>8</v>
      </c>
      <c r="D11" s="7">
        <v>1499170.5171612559</v>
      </c>
      <c r="E11" s="7">
        <v>1926486.0000000002</v>
      </c>
      <c r="F11" s="22">
        <f t="shared" si="0"/>
        <v>1552322.884711649</v>
      </c>
      <c r="G11" s="22">
        <f t="shared" si="1"/>
        <v>1549113.6658515576</v>
      </c>
      <c r="H11" s="22">
        <f t="shared" si="2"/>
        <v>167029.35088704573</v>
      </c>
    </row>
    <row r="12" spans="1:14" ht="15.75" thickBot="1" x14ac:dyDescent="0.3">
      <c r="A12" s="5" t="s">
        <v>11</v>
      </c>
      <c r="B12" s="7">
        <v>1469969.6607581491</v>
      </c>
      <c r="C12" s="5">
        <v>9</v>
      </c>
      <c r="D12" s="7">
        <v>1385293.5338246033</v>
      </c>
      <c r="E12" s="7">
        <v>1729161.3599999999</v>
      </c>
      <c r="F12" s="22">
        <f t="shared" si="0"/>
        <v>1473976.4348163065</v>
      </c>
      <c r="G12" s="22">
        <f t="shared" si="1"/>
        <v>1477005.5859048495</v>
      </c>
      <c r="H12" s="22">
        <f t="shared" si="2"/>
        <v>4006.7740581573453</v>
      </c>
      <c r="I12" t="s">
        <v>155</v>
      </c>
    </row>
    <row r="13" spans="1:14" x14ac:dyDescent="0.25">
      <c r="A13" s="5" t="s">
        <v>12</v>
      </c>
      <c r="B13" s="7">
        <v>1398334.8602536016</v>
      </c>
      <c r="C13" s="5">
        <v>10</v>
      </c>
      <c r="D13" s="7">
        <v>1469969.6607581491</v>
      </c>
      <c r="E13" s="7">
        <v>1924735.5599999998</v>
      </c>
      <c r="F13" s="22">
        <f t="shared" si="0"/>
        <v>1529364.3281719543</v>
      </c>
      <c r="G13" s="22">
        <f t="shared" si="1"/>
        <v>1526004.0095833521</v>
      </c>
      <c r="H13" s="22">
        <f t="shared" si="2"/>
        <v>131029.46791835269</v>
      </c>
      <c r="I13" s="12"/>
      <c r="J13" s="12" t="s">
        <v>160</v>
      </c>
      <c r="K13" s="12" t="s">
        <v>161</v>
      </c>
      <c r="L13" s="12" t="s">
        <v>162</v>
      </c>
      <c r="M13" s="12" t="s">
        <v>163</v>
      </c>
      <c r="N13" s="12" t="s">
        <v>164</v>
      </c>
    </row>
    <row r="14" spans="1:14" x14ac:dyDescent="0.25">
      <c r="A14" s="5" t="s">
        <v>13</v>
      </c>
      <c r="B14" s="7">
        <v>1381491.1040297416</v>
      </c>
      <c r="C14" s="5">
        <v>11</v>
      </c>
      <c r="D14" s="7">
        <v>1398334.8602536016</v>
      </c>
      <c r="E14" s="7">
        <v>1980825.21</v>
      </c>
      <c r="F14" s="22">
        <f t="shared" si="0"/>
        <v>1469496.9702032381</v>
      </c>
      <c r="G14" s="22">
        <f t="shared" si="1"/>
        <v>1461211.3492659901</v>
      </c>
      <c r="H14" s="22">
        <f t="shared" si="2"/>
        <v>88005.86617349647</v>
      </c>
      <c r="I14" s="10" t="s">
        <v>156</v>
      </c>
      <c r="J14" s="10">
        <v>2</v>
      </c>
      <c r="K14" s="10">
        <v>2090756512516.3953</v>
      </c>
      <c r="L14" s="10">
        <v>1045378256258.1976</v>
      </c>
      <c r="M14" s="10">
        <v>88.10432911220083</v>
      </c>
      <c r="N14" s="10">
        <v>1.0021777860581161E-24</v>
      </c>
    </row>
    <row r="15" spans="1:14" x14ac:dyDescent="0.25">
      <c r="A15" s="3" t="s">
        <v>14</v>
      </c>
      <c r="B15" s="7">
        <v>1428454.6571068179</v>
      </c>
      <c r="C15" s="5">
        <v>12</v>
      </c>
      <c r="D15" s="7">
        <v>1381491.1040297416</v>
      </c>
      <c r="E15" s="7">
        <v>1882182.24</v>
      </c>
      <c r="F15" s="22">
        <f t="shared" si="0"/>
        <v>1461987.3904933636</v>
      </c>
      <c r="G15" s="22">
        <f t="shared" si="1"/>
        <v>1458427.547229501</v>
      </c>
      <c r="H15" s="22">
        <f t="shared" si="2"/>
        <v>33532.733386545675</v>
      </c>
      <c r="I15" s="10" t="s">
        <v>157</v>
      </c>
      <c r="J15" s="10">
        <v>127</v>
      </c>
      <c r="K15" s="10">
        <v>1506884393566.1482</v>
      </c>
      <c r="L15" s="10">
        <v>11865231445.402742</v>
      </c>
      <c r="M15" s="10"/>
      <c r="N15" s="10"/>
    </row>
    <row r="16" spans="1:14" ht="15.75" thickBot="1" x14ac:dyDescent="0.3">
      <c r="A16" s="5" t="s">
        <v>15</v>
      </c>
      <c r="B16" s="7">
        <v>1384406.5591183694</v>
      </c>
      <c r="C16" s="5">
        <v>13</v>
      </c>
      <c r="D16" s="7">
        <v>1428454.6571068179</v>
      </c>
      <c r="E16" s="7">
        <v>1877594.32</v>
      </c>
      <c r="F16" s="22">
        <f t="shared" si="0"/>
        <v>1499346.2380813714</v>
      </c>
      <c r="G16" s="22">
        <f t="shared" si="1"/>
        <v>1498061.7617689935</v>
      </c>
      <c r="H16" s="22">
        <f t="shared" si="2"/>
        <v>114939.67896300205</v>
      </c>
      <c r="I16" s="11" t="s">
        <v>158</v>
      </c>
      <c r="J16" s="11">
        <v>129</v>
      </c>
      <c r="K16" s="11">
        <v>3597640906082.5435</v>
      </c>
      <c r="L16" s="11"/>
      <c r="M16" s="11"/>
      <c r="N16" s="11"/>
    </row>
    <row r="17" spans="1:17" ht="15.75" thickBot="1" x14ac:dyDescent="0.3">
      <c r="A17" s="5" t="s">
        <v>16</v>
      </c>
      <c r="B17" s="7">
        <v>1464653.2895173603</v>
      </c>
      <c r="C17" s="5">
        <v>14</v>
      </c>
      <c r="D17" s="7">
        <v>1384406.5591183694</v>
      </c>
      <c r="E17" s="7">
        <v>1728493.07</v>
      </c>
      <c r="F17" s="22">
        <f t="shared" si="0"/>
        <v>1473315.1923472187</v>
      </c>
      <c r="G17" s="22">
        <f t="shared" si="1"/>
        <v>1478318.2551965255</v>
      </c>
      <c r="H17" s="22">
        <f t="shared" si="2"/>
        <v>8661.9028298584744</v>
      </c>
    </row>
    <row r="18" spans="1:17" x14ac:dyDescent="0.25">
      <c r="A18" s="5" t="s">
        <v>17</v>
      </c>
      <c r="B18" s="7">
        <v>1479445.4623912899</v>
      </c>
      <c r="C18" s="5">
        <v>15</v>
      </c>
      <c r="D18" s="7">
        <v>1464653.2895173603</v>
      </c>
      <c r="E18" s="7">
        <v>2117691.23</v>
      </c>
      <c r="F18" s="22">
        <f t="shared" si="0"/>
        <v>1513834.4982927623</v>
      </c>
      <c r="G18" s="22">
        <f t="shared" si="1"/>
        <v>1502627.2206062546</v>
      </c>
      <c r="H18" s="22">
        <f t="shared" si="2"/>
        <v>34389.035901472438</v>
      </c>
      <c r="I18" s="12"/>
      <c r="J18" s="12" t="s">
        <v>165</v>
      </c>
      <c r="K18" s="12" t="s">
        <v>153</v>
      </c>
      <c r="L18" s="12" t="s">
        <v>166</v>
      </c>
      <c r="M18" s="12" t="s">
        <v>167</v>
      </c>
      <c r="N18" s="12" t="s">
        <v>168</v>
      </c>
      <c r="O18" s="12" t="s">
        <v>169</v>
      </c>
      <c r="P18" s="12" t="s">
        <v>170</v>
      </c>
      <c r="Q18" s="12" t="s">
        <v>171</v>
      </c>
    </row>
    <row r="19" spans="1:17" x14ac:dyDescent="0.25">
      <c r="A19" s="5" t="s">
        <v>18</v>
      </c>
      <c r="B19" s="7">
        <v>1646682.1682267808</v>
      </c>
      <c r="C19" s="5">
        <v>16</v>
      </c>
      <c r="D19" s="7">
        <v>1479445.4623912899</v>
      </c>
      <c r="E19" s="7">
        <v>2017085.91</v>
      </c>
      <c r="F19" s="22">
        <f t="shared" si="0"/>
        <v>1531424.6034476326</v>
      </c>
      <c r="G19" s="22">
        <f t="shared" si="1"/>
        <v>1526153.8913781326</v>
      </c>
      <c r="H19" s="22">
        <f t="shared" si="2"/>
        <v>-115257.5647791482</v>
      </c>
      <c r="I19" s="10" t="s">
        <v>159</v>
      </c>
      <c r="J19" s="46">
        <v>481486.28479949094</v>
      </c>
      <c r="K19" s="10">
        <v>106232.58060946073</v>
      </c>
      <c r="L19" s="10">
        <v>4.5323786924612408</v>
      </c>
      <c r="M19" s="10">
        <v>1.3299273261492372E-5</v>
      </c>
      <c r="N19" s="10">
        <v>271271.17906759441</v>
      </c>
      <c r="O19" s="10">
        <v>691701.39053138741</v>
      </c>
      <c r="P19" s="10">
        <v>271271.17906759441</v>
      </c>
      <c r="Q19" s="10">
        <v>691701.39053138741</v>
      </c>
    </row>
    <row r="20" spans="1:17" x14ac:dyDescent="0.25">
      <c r="A20" s="5" t="s">
        <v>19</v>
      </c>
      <c r="B20" s="7">
        <v>1570359.0586204606</v>
      </c>
      <c r="C20" s="5">
        <v>17</v>
      </c>
      <c r="D20" s="7">
        <v>1646682.1682267808</v>
      </c>
      <c r="E20" s="7">
        <v>2116395.48</v>
      </c>
      <c r="F20" s="22">
        <f t="shared" si="0"/>
        <v>1657667.7352105142</v>
      </c>
      <c r="G20" s="22">
        <f t="shared" si="1"/>
        <v>1653716.9354104423</v>
      </c>
      <c r="H20" s="22">
        <f t="shared" si="2"/>
        <v>87308.676590053597</v>
      </c>
      <c r="I20" s="10" t="s">
        <v>145</v>
      </c>
      <c r="J20" s="46">
        <v>0.78974910811545818</v>
      </c>
      <c r="K20" s="10">
        <v>6.3109515543800801E-2</v>
      </c>
      <c r="L20" s="10">
        <v>12.513946610275234</v>
      </c>
      <c r="M20" s="10">
        <v>6.6107941680986472E-24</v>
      </c>
      <c r="N20" s="10">
        <v>0.66486676593175176</v>
      </c>
      <c r="O20" s="10">
        <v>0.91463145029916459</v>
      </c>
      <c r="P20" s="10">
        <v>0.66486676593175176</v>
      </c>
      <c r="Q20" s="10">
        <v>0.91463145029916459</v>
      </c>
    </row>
    <row r="21" spans="1:17" ht="15.75" thickBot="1" x14ac:dyDescent="0.3">
      <c r="A21" s="6" t="s">
        <v>20</v>
      </c>
      <c r="B21" s="7">
        <v>1630167.8284538272</v>
      </c>
      <c r="C21" s="5">
        <v>18</v>
      </c>
      <c r="D21" s="7">
        <v>1570359.0586204606</v>
      </c>
      <c r="E21" s="7">
        <v>2000707.05</v>
      </c>
      <c r="F21" s="22">
        <f t="shared" si="0"/>
        <v>1604185.3757898458</v>
      </c>
      <c r="G21" s="22">
        <f t="shared" si="1"/>
        <v>1603718.9442781783</v>
      </c>
      <c r="H21" s="22">
        <f t="shared" si="2"/>
        <v>-25982.452663981356</v>
      </c>
      <c r="I21" s="11" t="s">
        <v>146</v>
      </c>
      <c r="J21" s="47">
        <v>-5.8724526899720006E-2</v>
      </c>
      <c r="K21" s="11">
        <v>4.0485906847032682E-2</v>
      </c>
      <c r="L21" s="11">
        <v>-1.4504930597602281</v>
      </c>
      <c r="M21" s="11">
        <v>0.14938641264352054</v>
      </c>
      <c r="N21" s="11">
        <v>-0.13883883024878832</v>
      </c>
      <c r="O21" s="11">
        <v>2.1389776449348308E-2</v>
      </c>
      <c r="P21" s="11">
        <v>-0.13883883024878832</v>
      </c>
      <c r="Q21" s="11">
        <v>2.1389776449348308E-2</v>
      </c>
    </row>
    <row r="22" spans="1:17" x14ac:dyDescent="0.25">
      <c r="A22" s="17" t="s">
        <v>21</v>
      </c>
      <c r="B22" s="7">
        <v>1674376.8173670582</v>
      </c>
      <c r="C22" s="5">
        <v>19</v>
      </c>
      <c r="D22" s="7">
        <v>1630167.8284538272</v>
      </c>
      <c r="E22" s="7">
        <v>2140217.8199999998</v>
      </c>
      <c r="F22" s="22">
        <f t="shared" si="0"/>
        <v>1643226.5944575639</v>
      </c>
      <c r="G22" s="22">
        <f t="shared" si="1"/>
        <v>1638294.4515227759</v>
      </c>
      <c r="H22" s="22">
        <f t="shared" si="2"/>
        <v>-31150.222909494303</v>
      </c>
    </row>
    <row r="23" spans="1:17" x14ac:dyDescent="0.25">
      <c r="A23" s="3" t="s">
        <v>22</v>
      </c>
      <c r="B23" s="7">
        <v>1506849.2332204739</v>
      </c>
      <c r="C23" s="5">
        <v>20</v>
      </c>
      <c r="D23" s="7">
        <v>1674376.8173670582</v>
      </c>
      <c r="E23" s="7">
        <v>2077563.46</v>
      </c>
      <c r="F23" s="22">
        <f t="shared" si="0"/>
        <v>1681819.9516716793</v>
      </c>
      <c r="G23" s="22">
        <f t="shared" si="1"/>
        <v>1681964.7630873329</v>
      </c>
      <c r="H23" s="22">
        <f t="shared" si="2"/>
        <v>174970.71845120541</v>
      </c>
    </row>
    <row r="24" spans="1:17" x14ac:dyDescent="0.25">
      <c r="A24" s="5" t="s">
        <v>23</v>
      </c>
      <c r="B24" s="7">
        <v>1741849.9634866891</v>
      </c>
      <c r="C24" s="5">
        <v>21</v>
      </c>
      <c r="D24" s="7">
        <v>1506849.2332204739</v>
      </c>
      <c r="E24" s="7">
        <v>2020698.68</v>
      </c>
      <c r="F24" s="22">
        <f t="shared" si="0"/>
        <v>1552854.5488099335</v>
      </c>
      <c r="G24" s="22">
        <f t="shared" si="1"/>
        <v>1550339.2151954672</v>
      </c>
      <c r="H24" s="22">
        <f t="shared" si="2"/>
        <v>-188995.41467675567</v>
      </c>
      <c r="I24" t="s">
        <v>148</v>
      </c>
    </row>
    <row r="25" spans="1:17" ht="15.75" thickBot="1" x14ac:dyDescent="0.3">
      <c r="A25" s="5" t="s">
        <v>24</v>
      </c>
      <c r="B25" s="7">
        <v>1563478.092013543</v>
      </c>
      <c r="C25" s="5">
        <v>22</v>
      </c>
      <c r="D25" s="7">
        <v>1741849.9634866891</v>
      </c>
      <c r="E25" s="7">
        <v>2167591.3000000003</v>
      </c>
      <c r="F25" s="22">
        <f t="shared" si="0"/>
        <v>1729819.9663295981</v>
      </c>
      <c r="G25" s="22">
        <f t="shared" si="1"/>
        <v>1728633.0437257108</v>
      </c>
      <c r="H25" s="22">
        <f t="shared" si="2"/>
        <v>166341.87431605509</v>
      </c>
    </row>
    <row r="26" spans="1:17" x14ac:dyDescent="0.25">
      <c r="A26" s="5" t="s">
        <v>25</v>
      </c>
      <c r="B26" s="7">
        <v>1485448.2506804753</v>
      </c>
      <c r="C26" s="5">
        <v>23</v>
      </c>
      <c r="D26" s="7">
        <v>1563478.092013543</v>
      </c>
      <c r="E26" s="7">
        <v>2304445.2000000002</v>
      </c>
      <c r="F26" s="22">
        <f t="shared" si="0"/>
        <v>1580914.2593889143</v>
      </c>
      <c r="G26" s="22">
        <f t="shared" si="1"/>
        <v>1567015.940858966</v>
      </c>
      <c r="H26" s="22">
        <f t="shared" si="2"/>
        <v>95466.008708439069</v>
      </c>
      <c r="I26" s="18" t="s">
        <v>149</v>
      </c>
      <c r="J26" s="18"/>
    </row>
    <row r="27" spans="1:17" x14ac:dyDescent="0.25">
      <c r="A27" s="5" t="s">
        <v>26</v>
      </c>
      <c r="B27" s="7">
        <v>1633925.0813251012</v>
      </c>
      <c r="C27" s="5">
        <v>24</v>
      </c>
      <c r="D27" s="7">
        <v>1485448.2506804753</v>
      </c>
      <c r="E27" s="7">
        <v>2220795.37</v>
      </c>
      <c r="F27" s="22">
        <f t="shared" si="0"/>
        <v>1524202.5584817252</v>
      </c>
      <c r="G27" s="22">
        <f t="shared" si="1"/>
        <v>1512129.311908901</v>
      </c>
      <c r="H27" s="22">
        <f t="shared" si="2"/>
        <v>-109722.52284337603</v>
      </c>
      <c r="I27" s="10" t="s">
        <v>150</v>
      </c>
      <c r="J27" s="13">
        <v>0.7642281507912998</v>
      </c>
    </row>
    <row r="28" spans="1:17" x14ac:dyDescent="0.25">
      <c r="A28" s="5" t="s">
        <v>27</v>
      </c>
      <c r="B28" s="7">
        <v>1577768.9039367987</v>
      </c>
      <c r="C28" s="5">
        <v>25</v>
      </c>
      <c r="D28" s="7">
        <v>1633925.0813251012</v>
      </c>
      <c r="E28" s="7">
        <v>2113886.59</v>
      </c>
      <c r="F28" s="22">
        <f t="shared" si="0"/>
        <v>1647740.1705860547</v>
      </c>
      <c r="G28" s="22">
        <f t="shared" si="1"/>
        <v>1646620.6649276318</v>
      </c>
      <c r="H28" s="22">
        <f t="shared" si="2"/>
        <v>69971.266649255995</v>
      </c>
      <c r="I28" s="10" t="s">
        <v>151</v>
      </c>
      <c r="J28" s="13">
        <v>0.58404466646188968</v>
      </c>
    </row>
    <row r="29" spans="1:17" x14ac:dyDescent="0.25">
      <c r="A29" s="5" t="s">
        <v>28</v>
      </c>
      <c r="B29" s="7">
        <v>1741347.5071366925</v>
      </c>
      <c r="C29" s="5">
        <v>26</v>
      </c>
      <c r="D29" s="7">
        <v>1577768.9039367987</v>
      </c>
      <c r="E29" s="7">
        <v>2051346.6</v>
      </c>
      <c r="F29" s="22">
        <f t="shared" si="0"/>
        <v>1607063.5109035326</v>
      </c>
      <c r="G29" s="22">
        <f t="shared" si="1"/>
        <v>1607484.7784263159</v>
      </c>
      <c r="H29" s="22">
        <f t="shared" si="2"/>
        <v>-134283.99623315991</v>
      </c>
      <c r="I29" s="10" t="s">
        <v>152</v>
      </c>
      <c r="J29" s="13">
        <v>0.57414096804431569</v>
      </c>
    </row>
    <row r="30" spans="1:17" x14ac:dyDescent="0.25">
      <c r="A30" s="5" t="s">
        <v>29</v>
      </c>
      <c r="B30" s="7">
        <v>1711034.8868087365</v>
      </c>
      <c r="C30" s="5">
        <v>27</v>
      </c>
      <c r="D30" s="7">
        <v>1741347.5071366925</v>
      </c>
      <c r="E30" s="7">
        <v>2393557.48</v>
      </c>
      <c r="F30" s="22">
        <f t="shared" si="0"/>
        <v>1716153.3948594842</v>
      </c>
      <c r="G30" s="22">
        <f t="shared" si="1"/>
        <v>1705641.0743530474</v>
      </c>
      <c r="H30" s="22">
        <f t="shared" si="2"/>
        <v>5118.5080507476814</v>
      </c>
      <c r="I30" s="10" t="s">
        <v>153</v>
      </c>
      <c r="J30" s="16">
        <v>108980.04488371464</v>
      </c>
    </row>
    <row r="31" spans="1:17" ht="15.75" thickBot="1" x14ac:dyDescent="0.3">
      <c r="A31" s="5" t="s">
        <v>30</v>
      </c>
      <c r="B31" s="7">
        <v>1863731.7931354975</v>
      </c>
      <c r="C31" s="5">
        <v>28</v>
      </c>
      <c r="D31" s="7">
        <v>1711034.8868087365</v>
      </c>
      <c r="E31" s="7">
        <v>2213073.64</v>
      </c>
      <c r="F31" s="22">
        <f t="shared" si="0"/>
        <v>1702812.8581078833</v>
      </c>
      <c r="G31" s="22">
        <f t="shared" si="1"/>
        <v>1700637.753683086</v>
      </c>
      <c r="H31" s="22">
        <f t="shared" si="2"/>
        <v>-160918.93502761424</v>
      </c>
      <c r="I31" s="11" t="s">
        <v>154</v>
      </c>
      <c r="J31" s="11">
        <v>130</v>
      </c>
    </row>
    <row r="32" spans="1:17" x14ac:dyDescent="0.25">
      <c r="A32" s="5" t="s">
        <v>31</v>
      </c>
      <c r="B32" s="7">
        <v>1761461.5282480249</v>
      </c>
      <c r="C32" s="5">
        <v>29</v>
      </c>
      <c r="D32" s="7">
        <v>1863731.7931354975</v>
      </c>
      <c r="E32" s="7">
        <v>2445155</v>
      </c>
      <c r="F32" s="22">
        <f t="shared" si="0"/>
        <v>1809776.2356231888</v>
      </c>
      <c r="G32" s="22">
        <f t="shared" si="1"/>
        <v>1801782.0633699454</v>
      </c>
      <c r="H32" s="22">
        <f t="shared" si="2"/>
        <v>48314.707375163911</v>
      </c>
    </row>
    <row r="33" spans="1:17" ht="15.75" thickBot="1" x14ac:dyDescent="0.3">
      <c r="A33" s="6" t="s">
        <v>32</v>
      </c>
      <c r="B33" s="7">
        <v>1869787.4593374494</v>
      </c>
      <c r="C33" s="5">
        <v>30</v>
      </c>
      <c r="D33" s="7">
        <v>1761461.5282480249</v>
      </c>
      <c r="E33" s="7">
        <v>2252885</v>
      </c>
      <c r="F33" s="22">
        <f t="shared" si="0"/>
        <v>1740299.3499285849</v>
      </c>
      <c r="G33" s="22">
        <f t="shared" si="1"/>
        <v>1738699.5179455276</v>
      </c>
      <c r="H33" s="22">
        <f t="shared" si="2"/>
        <v>-129488.10940886452</v>
      </c>
      <c r="I33" t="s">
        <v>155</v>
      </c>
    </row>
    <row r="34" spans="1:17" x14ac:dyDescent="0.25">
      <c r="A34" s="17" t="s">
        <v>33</v>
      </c>
      <c r="B34" s="7">
        <v>1779609.871871473</v>
      </c>
      <c r="C34" s="5">
        <v>31</v>
      </c>
      <c r="D34" s="7">
        <v>1869787.4593374494</v>
      </c>
      <c r="E34" s="7">
        <v>2579752.2200000002</v>
      </c>
      <c r="F34" s="22">
        <f t="shared" si="0"/>
        <v>1806654.5345387079</v>
      </c>
      <c r="G34" s="22">
        <f t="shared" si="1"/>
        <v>1792943.4358531057</v>
      </c>
      <c r="H34" s="22">
        <f t="shared" si="2"/>
        <v>27044.662667234894</v>
      </c>
      <c r="I34" s="12"/>
      <c r="J34" s="12" t="s">
        <v>160</v>
      </c>
      <c r="K34" s="12" t="s">
        <v>161</v>
      </c>
      <c r="L34" s="12" t="s">
        <v>162</v>
      </c>
      <c r="M34" s="12" t="s">
        <v>163</v>
      </c>
      <c r="N34" s="12" t="s">
        <v>164</v>
      </c>
    </row>
    <row r="35" spans="1:17" x14ac:dyDescent="0.25">
      <c r="A35" s="3" t="s">
        <v>34</v>
      </c>
      <c r="B35" s="7">
        <v>1685888.8003717719</v>
      </c>
      <c r="C35" s="5">
        <v>32</v>
      </c>
      <c r="D35" s="7">
        <v>1779609.871871473</v>
      </c>
      <c r="E35" s="7">
        <v>2352594.1</v>
      </c>
      <c r="F35" s="22">
        <f t="shared" si="0"/>
        <v>1748776.6183938792</v>
      </c>
      <c r="G35" s="22">
        <f t="shared" si="1"/>
        <v>1743626.7336595114</v>
      </c>
      <c r="H35" s="22">
        <f t="shared" si="2"/>
        <v>62887.81802210724</v>
      </c>
      <c r="I35" s="10" t="s">
        <v>156</v>
      </c>
      <c r="J35" s="10">
        <v>3</v>
      </c>
      <c r="K35" s="10">
        <v>2101182983042.6296</v>
      </c>
      <c r="L35" s="10">
        <v>700394327680.87659</v>
      </c>
      <c r="M35" s="10">
        <v>58.972379997507382</v>
      </c>
      <c r="N35" s="10">
        <v>6.9224299092733784E-24</v>
      </c>
    </row>
    <row r="36" spans="1:17" x14ac:dyDescent="0.25">
      <c r="A36" s="5" t="s">
        <v>35</v>
      </c>
      <c r="B36" s="7">
        <v>1760431.3217818495</v>
      </c>
      <c r="C36" s="5">
        <v>33</v>
      </c>
      <c r="D36" s="7">
        <v>1685888.8003717719</v>
      </c>
      <c r="E36" s="7">
        <v>2307586.56</v>
      </c>
      <c r="F36" s="22">
        <f t="shared" si="0"/>
        <v>1677403.5322587853</v>
      </c>
      <c r="G36" s="22">
        <f t="shared" si="1"/>
        <v>1671597.8665128867</v>
      </c>
      <c r="H36" s="22">
        <f t="shared" si="2"/>
        <v>-83027.789523064159</v>
      </c>
      <c r="I36" s="10" t="s">
        <v>157</v>
      </c>
      <c r="J36" s="10">
        <v>126</v>
      </c>
      <c r="K36" s="10">
        <v>1496457923039.9138</v>
      </c>
      <c r="L36" s="10">
        <v>11876650182.856459</v>
      </c>
      <c r="M36" s="10"/>
      <c r="N36" s="10"/>
    </row>
    <row r="37" spans="1:17" ht="15.75" thickBot="1" x14ac:dyDescent="0.3">
      <c r="A37" s="5" t="s">
        <v>36</v>
      </c>
      <c r="B37" s="7">
        <v>1614515.1364270065</v>
      </c>
      <c r="C37" s="5">
        <v>34</v>
      </c>
      <c r="D37" s="7">
        <v>1760431.3217818495</v>
      </c>
      <c r="E37" s="7">
        <v>2453028.66</v>
      </c>
      <c r="F37" s="22">
        <f t="shared" si="0"/>
        <v>1727732.4035452695</v>
      </c>
      <c r="G37" s="22">
        <f t="shared" si="1"/>
        <v>1717683.232623897</v>
      </c>
      <c r="H37" s="22">
        <f t="shared" si="2"/>
        <v>113217.26711826306</v>
      </c>
      <c r="I37" s="11" t="s">
        <v>158</v>
      </c>
      <c r="J37" s="11">
        <v>129</v>
      </c>
      <c r="K37" s="11">
        <v>3597640906082.5435</v>
      </c>
      <c r="L37" s="11"/>
      <c r="M37" s="11"/>
      <c r="N37" s="11"/>
    </row>
    <row r="38" spans="1:17" ht="15.75" thickBot="1" x14ac:dyDescent="0.3">
      <c r="A38" s="5" t="s">
        <v>37</v>
      </c>
      <c r="B38" s="7">
        <v>1591624.5103896966</v>
      </c>
      <c r="C38" s="5">
        <v>35</v>
      </c>
      <c r="D38" s="7">
        <v>1614515.1364270065</v>
      </c>
      <c r="E38" s="7">
        <v>2578442.7000000002</v>
      </c>
      <c r="F38" s="22">
        <f t="shared" si="0"/>
        <v>1605130.3461360901</v>
      </c>
      <c r="G38" s="22">
        <f t="shared" si="1"/>
        <v>1584082.4888626891</v>
      </c>
      <c r="H38" s="22">
        <f t="shared" si="2"/>
        <v>13505.835746393539</v>
      </c>
    </row>
    <row r="39" spans="1:17" x14ac:dyDescent="0.25">
      <c r="A39" s="5" t="s">
        <v>38</v>
      </c>
      <c r="B39" s="7">
        <v>1720802.6953462125</v>
      </c>
      <c r="C39" s="5">
        <v>36</v>
      </c>
      <c r="D39" s="7">
        <v>1591624.5103896966</v>
      </c>
      <c r="E39" s="7">
        <v>2501877.67</v>
      </c>
      <c r="F39" s="22">
        <f t="shared" si="0"/>
        <v>1591548.7398027328</v>
      </c>
      <c r="G39" s="22">
        <f t="shared" si="1"/>
        <v>1573911.8968715966</v>
      </c>
      <c r="H39" s="22">
        <f t="shared" si="2"/>
        <v>-129253.95554347965</v>
      </c>
      <c r="I39" s="12"/>
      <c r="J39" s="12" t="s">
        <v>165</v>
      </c>
      <c r="K39" s="12" t="s">
        <v>153</v>
      </c>
      <c r="L39" s="12" t="s">
        <v>166</v>
      </c>
      <c r="M39" s="12" t="s">
        <v>167</v>
      </c>
      <c r="N39" s="12" t="s">
        <v>168</v>
      </c>
      <c r="O39" s="12" t="s">
        <v>169</v>
      </c>
      <c r="P39" s="12" t="s">
        <v>170</v>
      </c>
      <c r="Q39" s="12" t="s">
        <v>171</v>
      </c>
    </row>
    <row r="40" spans="1:17" x14ac:dyDescent="0.25">
      <c r="A40" s="5" t="s">
        <v>39</v>
      </c>
      <c r="B40" s="7">
        <v>1591556.1973046537</v>
      </c>
      <c r="C40" s="5">
        <v>37</v>
      </c>
      <c r="D40" s="7">
        <v>1720802.6953462125</v>
      </c>
      <c r="E40" s="7">
        <v>2514359.61</v>
      </c>
      <c r="F40" s="22">
        <f t="shared" si="0"/>
        <v>1692834.1001388244</v>
      </c>
      <c r="G40" s="22">
        <f t="shared" si="1"/>
        <v>1679512.5578754405</v>
      </c>
      <c r="H40" s="22">
        <f t="shared" si="2"/>
        <v>101277.90283417073</v>
      </c>
      <c r="I40" s="10" t="s">
        <v>159</v>
      </c>
      <c r="J40" s="49">
        <v>518550.77836553904</v>
      </c>
      <c r="K40" s="10">
        <v>113406.66704078401</v>
      </c>
      <c r="L40" s="10">
        <v>4.5724893597221632</v>
      </c>
      <c r="M40" s="10">
        <v>1.135833421293087E-5</v>
      </c>
      <c r="N40" s="10">
        <v>294122.31822208816</v>
      </c>
      <c r="O40" s="10">
        <v>742979.23850898992</v>
      </c>
      <c r="P40" s="10">
        <v>294122.31822208816</v>
      </c>
      <c r="Q40" s="10">
        <v>742979.23850898992</v>
      </c>
    </row>
    <row r="41" spans="1:17" x14ac:dyDescent="0.25">
      <c r="A41" s="5" t="s">
        <v>40</v>
      </c>
      <c r="B41" s="7">
        <v>1709947.3876385845</v>
      </c>
      <c r="C41" s="5">
        <v>38</v>
      </c>
      <c r="D41" s="7">
        <v>1591556.1973046537</v>
      </c>
      <c r="E41" s="7">
        <v>2264157</v>
      </c>
      <c r="F41" s="22">
        <f t="shared" si="0"/>
        <v>1605454.8234847819</v>
      </c>
      <c r="G41" s="22">
        <f t="shared" si="1"/>
        <v>1600470.5005727794</v>
      </c>
      <c r="H41" s="22">
        <f t="shared" si="2"/>
        <v>-104492.56415380258</v>
      </c>
      <c r="I41" s="10" t="s">
        <v>189</v>
      </c>
      <c r="J41" s="46">
        <v>394.35068369944003</v>
      </c>
      <c r="K41" s="10">
        <v>420.88255052764634</v>
      </c>
      <c r="L41" s="10">
        <v>0.93696135229425836</v>
      </c>
      <c r="M41" s="10">
        <v>0.35057088118999336</v>
      </c>
      <c r="N41" s="10">
        <v>-438.56351068560656</v>
      </c>
      <c r="O41" s="10">
        <v>1227.2648780844866</v>
      </c>
      <c r="P41" s="10">
        <v>-438.56351068560656</v>
      </c>
      <c r="Q41" s="10">
        <v>1227.2648780844866</v>
      </c>
    </row>
    <row r="42" spans="1:17" x14ac:dyDescent="0.25">
      <c r="A42" s="5" t="s">
        <v>41</v>
      </c>
      <c r="B42" s="7">
        <v>1884862.7763393745</v>
      </c>
      <c r="C42" s="5">
        <v>39</v>
      </c>
      <c r="D42" s="7">
        <v>1709947.3876385845</v>
      </c>
      <c r="E42" s="7">
        <v>2410071.3000000003</v>
      </c>
      <c r="F42" s="22">
        <f t="shared" si="0"/>
        <v>1690385.4122243272</v>
      </c>
      <c r="G42" s="22">
        <f t="shared" si="1"/>
        <v>1682676.4461130854</v>
      </c>
      <c r="H42" s="22">
        <f t="shared" si="2"/>
        <v>-194477.36411504727</v>
      </c>
      <c r="I42" s="10" t="s">
        <v>145</v>
      </c>
      <c r="J42" s="46">
        <v>0.82492537824014256</v>
      </c>
      <c r="K42" s="10">
        <v>7.3458254359677067E-2</v>
      </c>
      <c r="L42" s="10">
        <v>11.229852729701717</v>
      </c>
      <c r="M42" s="10">
        <v>1.0500268601359052E-20</v>
      </c>
      <c r="N42" s="10">
        <v>0.67955365238879184</v>
      </c>
      <c r="O42" s="10">
        <v>0.97029710409149328</v>
      </c>
      <c r="P42" s="10">
        <v>0.67955365238879184</v>
      </c>
      <c r="Q42" s="10">
        <v>0.97029710409149328</v>
      </c>
    </row>
    <row r="43" spans="1:17" ht="15.75" thickBot="1" x14ac:dyDescent="0.3">
      <c r="A43" s="5" t="s">
        <v>42</v>
      </c>
      <c r="B43" s="7">
        <v>1830739.4941246763</v>
      </c>
      <c r="C43" s="5">
        <v>40</v>
      </c>
      <c r="D43" s="7">
        <v>1884862.7763393745</v>
      </c>
      <c r="E43" s="7">
        <v>2644813.16</v>
      </c>
      <c r="F43" s="22">
        <f t="shared" si="0"/>
        <v>1814739.5797743849</v>
      </c>
      <c r="G43" s="22">
        <f t="shared" si="1"/>
        <v>1801860.305900845</v>
      </c>
      <c r="H43" s="22">
        <f t="shared" si="2"/>
        <v>-15999.914350291481</v>
      </c>
      <c r="I43" s="11" t="s">
        <v>146</v>
      </c>
      <c r="J43" s="47">
        <v>-0.10864118602434482</v>
      </c>
      <c r="K43" s="11">
        <v>6.6924708483620754E-2</v>
      </c>
      <c r="L43" s="11">
        <v>-1.6233344677315078</v>
      </c>
      <c r="M43" s="11">
        <v>0.10701721874699664</v>
      </c>
      <c r="N43" s="11">
        <v>-0.24108321666022298</v>
      </c>
      <c r="O43" s="11">
        <v>2.3800844611533326E-2</v>
      </c>
      <c r="P43" s="11">
        <v>-0.24108321666022298</v>
      </c>
      <c r="Q43" s="11">
        <v>2.3800844611533326E-2</v>
      </c>
    </row>
    <row r="44" spans="1:17" x14ac:dyDescent="0.25">
      <c r="A44" s="5" t="s">
        <v>43</v>
      </c>
      <c r="B44" s="7">
        <v>1795652.625638983</v>
      </c>
      <c r="C44" s="5">
        <v>41</v>
      </c>
      <c r="D44" s="7">
        <v>1830739.4941246763</v>
      </c>
      <c r="E44" s="7">
        <v>2661204.9600000004</v>
      </c>
      <c r="F44" s="22">
        <f t="shared" si="0"/>
        <v>1771033.1652170108</v>
      </c>
      <c r="G44" s="22">
        <f t="shared" si="1"/>
        <v>1755826.1629389129</v>
      </c>
      <c r="H44" s="22">
        <f t="shared" si="2"/>
        <v>-24619.46042197221</v>
      </c>
    </row>
    <row r="45" spans="1:17" x14ac:dyDescent="0.25">
      <c r="A45" s="6" t="s">
        <v>44</v>
      </c>
      <c r="B45" s="7">
        <v>1873124.941910642</v>
      </c>
      <c r="C45" s="5">
        <v>42</v>
      </c>
      <c r="D45" s="7">
        <v>1795652.625638983</v>
      </c>
      <c r="E45" s="7">
        <v>2575622.62</v>
      </c>
      <c r="F45" s="22">
        <f t="shared" si="0"/>
        <v>1748349.1245513414</v>
      </c>
      <c r="G45" s="22">
        <f t="shared" si="1"/>
        <v>1736574.2322861284</v>
      </c>
      <c r="H45" s="22">
        <f t="shared" si="2"/>
        <v>-124775.81735930056</v>
      </c>
    </row>
    <row r="46" spans="1:17" x14ac:dyDescent="0.25">
      <c r="A46" s="17" t="s">
        <v>45</v>
      </c>
      <c r="B46" s="7">
        <v>1868228.3741618535</v>
      </c>
      <c r="C46" s="5">
        <v>43</v>
      </c>
      <c r="D46" s="7">
        <v>1873124.941910642</v>
      </c>
      <c r="E46" s="7">
        <v>2629997.58</v>
      </c>
      <c r="F46" s="22">
        <f t="shared" si="0"/>
        <v>1806339.6734293313</v>
      </c>
      <c r="G46" s="22">
        <f t="shared" si="1"/>
        <v>1794970.1026289396</v>
      </c>
      <c r="H46" s="22">
        <f t="shared" si="2"/>
        <v>-61888.700732522178</v>
      </c>
    </row>
    <row r="47" spans="1:17" x14ac:dyDescent="0.25">
      <c r="A47" s="3" t="s">
        <v>46</v>
      </c>
      <c r="B47" s="7">
        <v>1873571.167762066</v>
      </c>
      <c r="C47" s="5">
        <v>44</v>
      </c>
      <c r="D47" s="7">
        <v>1868228.3741618535</v>
      </c>
      <c r="E47" s="7">
        <v>2416431.15</v>
      </c>
      <c r="F47" s="22">
        <f t="shared" si="0"/>
        <v>1815014.2009803108</v>
      </c>
      <c r="G47" s="22">
        <f t="shared" si="1"/>
        <v>1814527.2605605763</v>
      </c>
      <c r="H47" s="22">
        <f t="shared" si="2"/>
        <v>-58556.966781755211</v>
      </c>
    </row>
    <row r="48" spans="1:17" x14ac:dyDescent="0.25">
      <c r="A48" s="5" t="s">
        <v>47</v>
      </c>
      <c r="B48" s="7">
        <v>1846555.2678749252</v>
      </c>
      <c r="C48" s="5">
        <v>45</v>
      </c>
      <c r="D48" s="7">
        <v>1873571.167762066</v>
      </c>
      <c r="E48" s="7">
        <v>2404125.36</v>
      </c>
      <c r="F48" s="22">
        <f t="shared" si="0"/>
        <v>1819956.3191568009</v>
      </c>
      <c r="G48" s="22">
        <f t="shared" si="1"/>
        <v>1820665.9328963568</v>
      </c>
      <c r="H48" s="22">
        <f t="shared" si="2"/>
        <v>-26598.948718124302</v>
      </c>
    </row>
    <row r="49" spans="1:8" x14ac:dyDescent="0.25">
      <c r="A49" s="5" t="s">
        <v>48</v>
      </c>
      <c r="B49" s="7">
        <v>1794192.6906990639</v>
      </c>
      <c r="C49" s="5">
        <v>46</v>
      </c>
      <c r="D49" s="7">
        <v>1846555.2678749252</v>
      </c>
      <c r="E49" s="7">
        <v>2531682.6</v>
      </c>
      <c r="F49" s="22">
        <f t="shared" si="0"/>
        <v>1791129.7977443612</v>
      </c>
      <c r="G49" s="22">
        <f t="shared" si="1"/>
        <v>1784916.2123075668</v>
      </c>
      <c r="H49" s="22">
        <f t="shared" si="2"/>
        <v>-3062.8929547027219</v>
      </c>
    </row>
    <row r="50" spans="1:8" x14ac:dyDescent="0.25">
      <c r="A50" s="5" t="s">
        <v>49</v>
      </c>
      <c r="B50" s="7">
        <v>1888584.8104627233</v>
      </c>
      <c r="C50" s="5">
        <v>47</v>
      </c>
      <c r="D50" s="7">
        <v>1794192.6906990639</v>
      </c>
      <c r="E50" s="7">
        <v>2631993.1999999997</v>
      </c>
      <c r="F50" s="22">
        <f t="shared" si="0"/>
        <v>1743885.8065930707</v>
      </c>
      <c r="G50" s="22">
        <f t="shared" si="1"/>
        <v>1731217.4816540265</v>
      </c>
      <c r="H50" s="22">
        <f t="shared" si="2"/>
        <v>-144699.00386965252</v>
      </c>
    </row>
    <row r="51" spans="1:8" x14ac:dyDescent="0.25">
      <c r="A51" s="5" t="s">
        <v>50</v>
      </c>
      <c r="B51" s="7">
        <v>1524455.453760871</v>
      </c>
      <c r="C51" s="5">
        <v>48</v>
      </c>
      <c r="D51" s="7">
        <v>1888584.8104627233</v>
      </c>
      <c r="E51" s="7">
        <v>2519565.7800000003</v>
      </c>
      <c r="F51" s="22">
        <f t="shared" si="0"/>
        <v>1825034.1460396042</v>
      </c>
      <c r="G51" s="22">
        <f t="shared" si="1"/>
        <v>1821692.5356871085</v>
      </c>
      <c r="H51" s="22">
        <f t="shared" si="2"/>
        <v>300578.69227873324</v>
      </c>
    </row>
    <row r="52" spans="1:8" x14ac:dyDescent="0.25">
      <c r="A52" s="5" t="s">
        <v>51</v>
      </c>
      <c r="B52" s="7">
        <v>1415670.0524463917</v>
      </c>
      <c r="C52" s="5">
        <v>49</v>
      </c>
      <c r="D52" s="7">
        <v>1524455.453760871</v>
      </c>
      <c r="E52" s="7">
        <v>2460593.77</v>
      </c>
      <c r="F52" s="22">
        <f t="shared" si="0"/>
        <v>1540926.4147332364</v>
      </c>
      <c r="G52" s="22">
        <f t="shared" si="1"/>
        <v>1528114.1281738323</v>
      </c>
      <c r="H52" s="22">
        <f t="shared" si="2"/>
        <v>125256.36228684476</v>
      </c>
    </row>
    <row r="53" spans="1:8" x14ac:dyDescent="0.25">
      <c r="A53" s="5" t="s">
        <v>52</v>
      </c>
      <c r="B53" s="7">
        <v>1615174.0357166566</v>
      </c>
      <c r="C53" s="5">
        <v>50</v>
      </c>
      <c r="D53" s="7">
        <v>1415670.0524463917</v>
      </c>
      <c r="E53" s="7">
        <v>2247916.8000000003</v>
      </c>
      <c r="F53" s="22">
        <f t="shared" si="0"/>
        <v>1467502.5955148605</v>
      </c>
      <c r="G53" s="22">
        <f t="shared" si="1"/>
        <v>1461874.1187920435</v>
      </c>
      <c r="H53" s="22">
        <f t="shared" si="2"/>
        <v>-147671.44020179613</v>
      </c>
    </row>
    <row r="54" spans="1:8" x14ac:dyDescent="0.25">
      <c r="A54" s="5" t="s">
        <v>53</v>
      </c>
      <c r="B54" s="7">
        <v>1636896.7337183827</v>
      </c>
      <c r="C54" s="5">
        <v>51</v>
      </c>
      <c r="D54" s="7">
        <v>1615174.0357166566</v>
      </c>
      <c r="E54" s="7">
        <v>2536833.8000000003</v>
      </c>
      <c r="F54" s="22">
        <f t="shared" si="0"/>
        <v>1608094.1742297467</v>
      </c>
      <c r="G54" s="22">
        <f t="shared" si="1"/>
        <v>1595456.0827927855</v>
      </c>
      <c r="H54" s="22">
        <f t="shared" si="2"/>
        <v>-28802.559488635976</v>
      </c>
    </row>
    <row r="55" spans="1:8" x14ac:dyDescent="0.25">
      <c r="A55" s="5" t="s">
        <v>54</v>
      </c>
      <c r="B55" s="7">
        <v>1619846.9428400716</v>
      </c>
      <c r="C55" s="5">
        <v>52</v>
      </c>
      <c r="D55" s="7">
        <v>1636896.7337183827</v>
      </c>
      <c r="E55" s="7">
        <v>2510169.7199999997</v>
      </c>
      <c r="F55" s="22">
        <f t="shared" si="0"/>
        <v>1626815.4910856877</v>
      </c>
      <c r="G55" s="22">
        <f t="shared" si="1"/>
        <v>1616666.8556174033</v>
      </c>
      <c r="H55" s="22">
        <f t="shared" si="2"/>
        <v>6968.5482456160244</v>
      </c>
    </row>
    <row r="56" spans="1:8" x14ac:dyDescent="0.25">
      <c r="A56" s="5" t="s">
        <v>55</v>
      </c>
      <c r="B56" s="7">
        <v>1742495.6184027086</v>
      </c>
      <c r="C56" s="5">
        <v>53</v>
      </c>
      <c r="D56" s="7">
        <v>1619846.9428400716</v>
      </c>
      <c r="E56" s="7">
        <v>2412438.7199999997</v>
      </c>
      <c r="F56" s="22">
        <f t="shared" si="0"/>
        <v>1619089.640684423</v>
      </c>
      <c r="G56" s="22">
        <f t="shared" si="1"/>
        <v>1613614.0128632416</v>
      </c>
      <c r="H56" s="22">
        <f t="shared" si="2"/>
        <v>-123405.97771828552</v>
      </c>
    </row>
    <row r="57" spans="1:8" x14ac:dyDescent="0.25">
      <c r="A57" s="6" t="s">
        <v>56</v>
      </c>
      <c r="B57" s="7">
        <v>1729693.3877713601</v>
      </c>
      <c r="C57" s="5">
        <v>54</v>
      </c>
      <c r="D57" s="7">
        <v>1742495.6184027086</v>
      </c>
      <c r="E57" s="7">
        <v>2502777.7000000002</v>
      </c>
      <c r="F57" s="22">
        <f t="shared" si="0"/>
        <v>1710646.2089604542</v>
      </c>
      <c r="G57" s="22">
        <f t="shared" si="1"/>
        <v>1705369.8346946724</v>
      </c>
      <c r="H57" s="22">
        <f t="shared" si="2"/>
        <v>-19047.178810905898</v>
      </c>
    </row>
    <row r="58" spans="1:8" x14ac:dyDescent="0.25">
      <c r="A58" s="17" t="s">
        <v>57</v>
      </c>
      <c r="B58" s="7">
        <v>1680895.2731859523</v>
      </c>
      <c r="C58" s="5">
        <v>55</v>
      </c>
      <c r="D58" s="7">
        <v>1729693.3877713601</v>
      </c>
      <c r="E58" s="7">
        <v>2584276.3499999996</v>
      </c>
      <c r="F58" s="22">
        <f t="shared" si="0"/>
        <v>1695749.6890732427</v>
      </c>
      <c r="G58" s="22">
        <f t="shared" si="1"/>
        <v>1686349.1904371062</v>
      </c>
      <c r="H58" s="22">
        <f t="shared" si="2"/>
        <v>14854.415887290379</v>
      </c>
    </row>
    <row r="59" spans="1:8" x14ac:dyDescent="0.25">
      <c r="A59" s="3" t="s">
        <v>58</v>
      </c>
      <c r="B59" s="7">
        <v>1562548.1311823672</v>
      </c>
      <c r="C59" s="5">
        <v>56</v>
      </c>
      <c r="D59" s="7">
        <v>1680895.2731859523</v>
      </c>
      <c r="E59" s="7">
        <v>2462406.2999999998</v>
      </c>
      <c r="F59" s="22">
        <f t="shared" si="0"/>
        <v>1664368.1826311962</v>
      </c>
      <c r="G59" s="22">
        <f t="shared" si="1"/>
        <v>1659728.8447618787</v>
      </c>
      <c r="H59" s="22">
        <f t="shared" si="2"/>
        <v>101820.05144882901</v>
      </c>
    </row>
    <row r="60" spans="1:8" x14ac:dyDescent="0.25">
      <c r="A60" s="5" t="s">
        <v>59</v>
      </c>
      <c r="B60" s="7">
        <v>1596795.425877979</v>
      </c>
      <c r="C60" s="5">
        <v>57</v>
      </c>
      <c r="D60" s="7">
        <v>1562548.1311823672</v>
      </c>
      <c r="E60" s="7">
        <v>2455111.92</v>
      </c>
      <c r="F60" s="22">
        <f t="shared" si="0"/>
        <v>1571331.9918003781</v>
      </c>
      <c r="G60" s="22">
        <f t="shared" si="1"/>
        <v>1563288.1046591429</v>
      </c>
      <c r="H60" s="22">
        <f t="shared" si="2"/>
        <v>-25463.434077600949</v>
      </c>
    </row>
    <row r="61" spans="1:8" x14ac:dyDescent="0.25">
      <c r="A61" s="5" t="s">
        <v>60</v>
      </c>
      <c r="B61" s="7">
        <v>1556718.3164044346</v>
      </c>
      <c r="C61" s="5">
        <v>58</v>
      </c>
      <c r="D61" s="7">
        <v>1596795.425877979</v>
      </c>
      <c r="E61" s="7">
        <v>2524439.7000000002</v>
      </c>
      <c r="F61" s="22">
        <f t="shared" si="0"/>
        <v>1594307.5211600969</v>
      </c>
      <c r="G61" s="22">
        <f t="shared" si="1"/>
        <v>1584402.0656296867</v>
      </c>
      <c r="H61" s="22">
        <f t="shared" si="2"/>
        <v>37589.204755662242</v>
      </c>
    </row>
    <row r="62" spans="1:8" x14ac:dyDescent="0.25">
      <c r="A62" s="5" t="s">
        <v>61</v>
      </c>
      <c r="B62" s="7">
        <v>1548828.0886941513</v>
      </c>
      <c r="C62" s="5">
        <v>59</v>
      </c>
      <c r="D62" s="7">
        <v>1556718.3164044346</v>
      </c>
      <c r="E62" s="7">
        <v>2763343.05</v>
      </c>
      <c r="F62" s="22">
        <f t="shared" si="0"/>
        <v>1548627.1734940114</v>
      </c>
      <c r="G62" s="22">
        <f t="shared" si="1"/>
        <v>1525781.048332962</v>
      </c>
      <c r="H62" s="22">
        <f t="shared" si="2"/>
        <v>-200.91520013986155</v>
      </c>
    </row>
    <row r="63" spans="1:8" x14ac:dyDescent="0.25">
      <c r="A63" s="5" t="s">
        <v>62</v>
      </c>
      <c r="B63" s="7">
        <v>1467723.0299409148</v>
      </c>
      <c r="C63" s="5">
        <v>60</v>
      </c>
      <c r="D63" s="7">
        <v>1548828.0886941513</v>
      </c>
      <c r="E63" s="7">
        <v>2601459</v>
      </c>
      <c r="F63" s="22">
        <f t="shared" si="0"/>
        <v>1551902.4374458478</v>
      </c>
      <c r="G63" s="22">
        <f t="shared" si="1"/>
        <v>1537253.8251287793</v>
      </c>
      <c r="H63" s="22">
        <f t="shared" si="2"/>
        <v>84179.407504932955</v>
      </c>
    </row>
    <row r="64" spans="1:8" x14ac:dyDescent="0.25">
      <c r="A64" s="5" t="s">
        <v>63</v>
      </c>
      <c r="B64" s="7">
        <v>1375664.6086436964</v>
      </c>
      <c r="C64" s="5">
        <v>61</v>
      </c>
      <c r="D64" s="7">
        <v>1467723.0299409148</v>
      </c>
      <c r="E64" s="7">
        <v>2204334.7200000002</v>
      </c>
      <c r="F64" s="22">
        <f t="shared" si="0"/>
        <v>1511170.7250952199</v>
      </c>
      <c r="G64" s="22">
        <f t="shared" si="1"/>
        <v>1513886.6073215399</v>
      </c>
      <c r="H64" s="22">
        <f t="shared" si="2"/>
        <v>135506.1164515235</v>
      </c>
    </row>
    <row r="65" spans="1:8" x14ac:dyDescent="0.25">
      <c r="A65" s="5" t="s">
        <v>64</v>
      </c>
      <c r="B65" s="7">
        <v>1654808.2055367455</v>
      </c>
      <c r="C65" s="5">
        <v>62</v>
      </c>
      <c r="D65" s="7">
        <v>1375664.6086436964</v>
      </c>
      <c r="E65" s="7">
        <v>2050894.5099999998</v>
      </c>
      <c r="F65" s="22">
        <f t="shared" si="0"/>
        <v>1447478.3727208679</v>
      </c>
      <c r="G65" s="22">
        <f t="shared" si="1"/>
        <v>1455009.5563946657</v>
      </c>
      <c r="H65" s="22">
        <f t="shared" si="2"/>
        <v>-207329.83281587763</v>
      </c>
    </row>
    <row r="66" spans="1:8" x14ac:dyDescent="0.25">
      <c r="A66" s="5" t="s">
        <v>65</v>
      </c>
      <c r="B66" s="7">
        <v>1575672.110469362</v>
      </c>
      <c r="C66" s="5">
        <v>63</v>
      </c>
      <c r="D66" s="7">
        <v>1654808.2055367455</v>
      </c>
      <c r="E66" s="7">
        <v>2343415.6800000002</v>
      </c>
      <c r="F66" s="22">
        <f t="shared" si="0"/>
        <v>1650753.6120868919</v>
      </c>
      <c r="G66" s="22">
        <f t="shared" si="1"/>
        <v>1653896.6974826488</v>
      </c>
      <c r="H66" s="22">
        <f t="shared" si="2"/>
        <v>75081.501617529895</v>
      </c>
    </row>
    <row r="67" spans="1:8" x14ac:dyDescent="0.25">
      <c r="A67" s="5" t="s">
        <v>66</v>
      </c>
      <c r="B67" s="7">
        <v>1697765.4849631547</v>
      </c>
      <c r="C67" s="5">
        <v>64</v>
      </c>
      <c r="D67" s="7">
        <v>1575672.110469362</v>
      </c>
      <c r="E67" s="7">
        <v>2423538.87</v>
      </c>
      <c r="F67" s="22">
        <f t="shared" si="0"/>
        <v>1583550.7551612393</v>
      </c>
      <c r="G67" s="22">
        <f t="shared" si="1"/>
        <v>1580304.996620785</v>
      </c>
      <c r="H67" s="22">
        <f t="shared" si="2"/>
        <v>-114214.72980191535</v>
      </c>
    </row>
    <row r="68" spans="1:8" x14ac:dyDescent="0.25">
      <c r="A68" s="5" t="s">
        <v>67</v>
      </c>
      <c r="B68" s="7">
        <v>1704662.9821416715</v>
      </c>
      <c r="C68" s="5">
        <v>65</v>
      </c>
      <c r="D68" s="7">
        <v>1697765.4849631547</v>
      </c>
      <c r="E68" s="7">
        <v>2237747.04</v>
      </c>
      <c r="F68" s="22">
        <f t="shared" si="0"/>
        <v>1690884.426093102</v>
      </c>
      <c r="G68" s="22">
        <f t="shared" si="1"/>
        <v>1701601.9152042249</v>
      </c>
      <c r="H68" s="22">
        <f t="shared" si="2"/>
        <v>-13778.556048569502</v>
      </c>
    </row>
    <row r="69" spans="1:8" x14ac:dyDescent="0.25">
      <c r="A69" s="6" t="s">
        <v>68</v>
      </c>
      <c r="B69" s="7">
        <v>1637579.8977627298</v>
      </c>
      <c r="C69" s="5">
        <v>66</v>
      </c>
      <c r="D69" s="7">
        <v>1704662.9821416715</v>
      </c>
      <c r="E69" s="7">
        <v>2390612.9499999997</v>
      </c>
      <c r="F69" s="22">
        <f t="shared" ref="F69:F132" si="3">$J$19+$J$20*D69+$J$21*E69</f>
        <v>1687354.7400942193</v>
      </c>
      <c r="G69" s="22">
        <f t="shared" ref="G69:G132" si="4">$J$40+$J$41*C69+$J$42*D69+$J$43*E69</f>
        <v>1691078.6525917321</v>
      </c>
      <c r="H69" s="22">
        <f t="shared" ref="H69:H132" si="5">F69-B69</f>
        <v>49774.842331489548</v>
      </c>
    </row>
    <row r="70" spans="1:8" x14ac:dyDescent="0.25">
      <c r="A70" s="17" t="s">
        <v>69</v>
      </c>
      <c r="B70" s="7">
        <v>1685998.9709885148</v>
      </c>
      <c r="C70" s="5">
        <v>67</v>
      </c>
      <c r="D70" s="7">
        <v>1637579.8977627298</v>
      </c>
      <c r="E70" s="7">
        <v>2533066.59</v>
      </c>
      <c r="F70" s="22">
        <f t="shared" si="3"/>
        <v>1626010.4114221728</v>
      </c>
      <c r="G70" s="22">
        <f t="shared" si="4"/>
        <v>1620658.1321175327</v>
      </c>
      <c r="H70" s="22">
        <f t="shared" si="5"/>
        <v>-59988.559566342039</v>
      </c>
    </row>
    <row r="71" spans="1:8" x14ac:dyDescent="0.25">
      <c r="A71" s="3" t="s">
        <v>70</v>
      </c>
      <c r="B71" s="7">
        <v>1633977.9924317864</v>
      </c>
      <c r="C71" s="5">
        <v>68</v>
      </c>
      <c r="D71" s="7">
        <v>1685998.9709885148</v>
      </c>
      <c r="E71" s="7">
        <v>2371080.88</v>
      </c>
      <c r="F71" s="22">
        <f t="shared" si="3"/>
        <v>1673761.8655022788</v>
      </c>
      <c r="G71" s="22">
        <f t="shared" si="4"/>
        <v>1678592.9247494456</v>
      </c>
      <c r="H71" s="22">
        <f t="shared" si="5"/>
        <v>39783.873070492409</v>
      </c>
    </row>
    <row r="72" spans="1:8" x14ac:dyDescent="0.25">
      <c r="A72" s="5" t="s">
        <v>71</v>
      </c>
      <c r="B72" s="7">
        <v>1591616.7762065988</v>
      </c>
      <c r="C72" s="5">
        <v>69</v>
      </c>
      <c r="D72" s="7">
        <v>1633977.9924317864</v>
      </c>
      <c r="E72" s="7">
        <v>2340723.14</v>
      </c>
      <c r="F72" s="22">
        <f t="shared" si="3"/>
        <v>1634461.088003054</v>
      </c>
      <c r="G72" s="22">
        <f t="shared" si="4"/>
        <v>1639371.9508994319</v>
      </c>
      <c r="H72" s="22">
        <f t="shared" si="5"/>
        <v>42844.311796455178</v>
      </c>
    </row>
    <row r="73" spans="1:8" x14ac:dyDescent="0.25">
      <c r="A73" s="5" t="s">
        <v>72</v>
      </c>
      <c r="B73" s="7">
        <v>1613879.3732988115</v>
      </c>
      <c r="C73" s="5">
        <v>70</v>
      </c>
      <c r="D73" s="7">
        <v>1591616.7762065988</v>
      </c>
      <c r="E73" s="7">
        <v>2468368.35</v>
      </c>
      <c r="F73" s="22">
        <f t="shared" si="3"/>
        <v>1593510.4507022607</v>
      </c>
      <c r="G73" s="22">
        <f t="shared" si="4"/>
        <v>1590953.9322611296</v>
      </c>
      <c r="H73" s="22">
        <f t="shared" si="5"/>
        <v>-20368.922596550779</v>
      </c>
    </row>
    <row r="74" spans="1:8" x14ac:dyDescent="0.25">
      <c r="A74" s="5" t="s">
        <v>73</v>
      </c>
      <c r="B74" s="7">
        <v>1557860.9174799176</v>
      </c>
      <c r="C74" s="5">
        <v>71</v>
      </c>
      <c r="D74" s="7">
        <v>1613879.3732988115</v>
      </c>
      <c r="E74" s="7">
        <v>2469543.16</v>
      </c>
      <c r="F74" s="22">
        <f t="shared" si="3"/>
        <v>1611023.3267387224</v>
      </c>
      <c r="G74" s="22">
        <f t="shared" si="4"/>
        <v>1609585.6315199775</v>
      </c>
      <c r="H74" s="22">
        <f t="shared" si="5"/>
        <v>53162.40925880475</v>
      </c>
    </row>
    <row r="75" spans="1:8" x14ac:dyDescent="0.25">
      <c r="A75" s="5" t="s">
        <v>74</v>
      </c>
      <c r="B75" s="7">
        <v>1542110.1706167429</v>
      </c>
      <c r="C75" s="5">
        <v>72</v>
      </c>
      <c r="D75" s="7">
        <v>1557860.9174799176</v>
      </c>
      <c r="E75" s="7">
        <v>2330880.96</v>
      </c>
      <c r="F75" s="22">
        <f t="shared" si="3"/>
        <v>1574925.67331162</v>
      </c>
      <c r="G75" s="22">
        <f t="shared" si="4"/>
        <v>1578833.3622135918</v>
      </c>
      <c r="H75" s="22">
        <f t="shared" si="5"/>
        <v>32815.502694877097</v>
      </c>
    </row>
    <row r="76" spans="1:8" x14ac:dyDescent="0.25">
      <c r="A76" s="5" t="s">
        <v>75</v>
      </c>
      <c r="B76" s="7">
        <v>1441947.7527716921</v>
      </c>
      <c r="C76" s="5">
        <v>73</v>
      </c>
      <c r="D76" s="7">
        <v>1542110.1706167429</v>
      </c>
      <c r="E76" s="7">
        <v>2336150.52</v>
      </c>
      <c r="F76" s="22">
        <f t="shared" si="3"/>
        <v>1562177.0826063061</v>
      </c>
      <c r="G76" s="22">
        <f t="shared" si="4"/>
        <v>1565662.0308353957</v>
      </c>
      <c r="H76" s="22">
        <f t="shared" si="5"/>
        <v>120229.32983461395</v>
      </c>
    </row>
    <row r="77" spans="1:8" x14ac:dyDescent="0.25">
      <c r="A77" s="5" t="s">
        <v>76</v>
      </c>
      <c r="B77" s="7">
        <v>1690088.9928965012</v>
      </c>
      <c r="C77" s="5">
        <v>74</v>
      </c>
      <c r="D77" s="7">
        <v>1441947.7527716921</v>
      </c>
      <c r="E77" s="7">
        <v>2119746.59</v>
      </c>
      <c r="F77" s="22">
        <f t="shared" si="3"/>
        <v>1495782.1208549791</v>
      </c>
      <c r="G77" s="22">
        <f t="shared" si="4"/>
        <v>1506940.2407083488</v>
      </c>
      <c r="H77" s="22">
        <f t="shared" si="5"/>
        <v>-194306.87204152206</v>
      </c>
    </row>
    <row r="78" spans="1:8" x14ac:dyDescent="0.25">
      <c r="A78" s="5" t="s">
        <v>77</v>
      </c>
      <c r="B78" s="7">
        <v>1475814.9107083583</v>
      </c>
      <c r="C78" s="5">
        <v>75</v>
      </c>
      <c r="D78" s="7">
        <v>1690088.9928965012</v>
      </c>
      <c r="E78" s="7">
        <v>2389731.8800000004</v>
      </c>
      <c r="F78" s="22">
        <f t="shared" si="3"/>
        <v>1675896.685505077</v>
      </c>
      <c r="G78" s="22">
        <f t="shared" si="4"/>
        <v>1682701.0756442575</v>
      </c>
      <c r="H78" s="22">
        <f t="shared" si="5"/>
        <v>200081.77479671873</v>
      </c>
    </row>
    <row r="79" spans="1:8" x14ac:dyDescent="0.25">
      <c r="A79" s="5" t="s">
        <v>78</v>
      </c>
      <c r="B79" s="7">
        <v>1792263.3605523468</v>
      </c>
      <c r="C79" s="5">
        <v>76</v>
      </c>
      <c r="D79" s="7">
        <v>1475814.9107083583</v>
      </c>
      <c r="E79" s="7">
        <v>2429434.8000000003</v>
      </c>
      <c r="F79" s="22">
        <f t="shared" si="3"/>
        <v>1504342.3850111954</v>
      </c>
      <c r="G79" s="22">
        <f t="shared" si="4"/>
        <v>1502021.9257144143</v>
      </c>
      <c r="H79" s="22">
        <f t="shared" si="5"/>
        <v>-287920.97554115136</v>
      </c>
    </row>
    <row r="80" spans="1:8" x14ac:dyDescent="0.25">
      <c r="A80" s="5" t="s">
        <v>79</v>
      </c>
      <c r="B80" s="7">
        <v>1693055.1350992497</v>
      </c>
      <c r="C80" s="5">
        <v>77</v>
      </c>
      <c r="D80" s="7">
        <v>1792263.3605523468</v>
      </c>
      <c r="E80" s="7">
        <v>2413150.1100000003</v>
      </c>
      <c r="F80" s="22">
        <f t="shared" si="3"/>
        <v>1755213.5767559635</v>
      </c>
      <c r="G80" s="22">
        <f t="shared" si="4"/>
        <v>1765231.8216148114</v>
      </c>
      <c r="H80" s="22">
        <f t="shared" si="5"/>
        <v>62158.44165671384</v>
      </c>
    </row>
    <row r="81" spans="1:8" x14ac:dyDescent="0.25">
      <c r="A81" s="6" t="s">
        <v>80</v>
      </c>
      <c r="B81" s="7">
        <v>1700607.1167762065</v>
      </c>
      <c r="C81" s="5">
        <v>78</v>
      </c>
      <c r="D81" s="7">
        <v>1693055.1350992497</v>
      </c>
      <c r="E81" s="7">
        <v>2386105.2000000002</v>
      </c>
      <c r="F81" s="22">
        <f t="shared" si="3"/>
        <v>1678452.168731458</v>
      </c>
      <c r="G81" s="22">
        <f t="shared" si="4"/>
        <v>1686724.980490403</v>
      </c>
      <c r="H81" s="22">
        <f t="shared" si="5"/>
        <v>-22154.948044748511</v>
      </c>
    </row>
    <row r="82" spans="1:8" x14ac:dyDescent="0.25">
      <c r="A82" s="17" t="s">
        <v>81</v>
      </c>
      <c r="B82" s="7">
        <v>1720283.7084246166</v>
      </c>
      <c r="C82" s="5">
        <v>79</v>
      </c>
      <c r="D82" s="7">
        <v>1700607.1167762065</v>
      </c>
      <c r="E82" s="7">
        <v>2480682.36</v>
      </c>
      <c r="F82" s="22">
        <f t="shared" si="3"/>
        <v>1678862.3405488201</v>
      </c>
      <c r="G82" s="22">
        <f t="shared" si="4"/>
        <v>1683074.1776822146</v>
      </c>
      <c r="H82" s="22">
        <f t="shared" si="5"/>
        <v>-41421.36787579651</v>
      </c>
    </row>
    <row r="83" spans="1:8" x14ac:dyDescent="0.25">
      <c r="A83" s="3" t="s">
        <v>82</v>
      </c>
      <c r="B83" s="7">
        <v>1555636.3274248156</v>
      </c>
      <c r="C83" s="5">
        <v>80</v>
      </c>
      <c r="D83" s="7">
        <v>1720283.7084246166</v>
      </c>
      <c r="E83" s="7">
        <v>2413161.5</v>
      </c>
      <c r="F83" s="22">
        <f t="shared" si="3"/>
        <v>1698367.041813266</v>
      </c>
      <c r="G83" s="22">
        <f t="shared" si="4"/>
        <v>1707035.7944857392</v>
      </c>
      <c r="H83" s="22">
        <f t="shared" si="5"/>
        <v>142730.71438845037</v>
      </c>
    </row>
    <row r="84" spans="1:8" x14ac:dyDescent="0.25">
      <c r="A84" s="5" t="s">
        <v>83</v>
      </c>
      <c r="B84" s="7">
        <v>1638029.4430060412</v>
      </c>
      <c r="C84" s="5">
        <v>81</v>
      </c>
      <c r="D84" s="7">
        <v>1555636.3274248156</v>
      </c>
      <c r="E84" s="7">
        <v>2387807.5700000003</v>
      </c>
      <c r="F84" s="22">
        <f t="shared" si="3"/>
        <v>1569825.8170594259</v>
      </c>
      <c r="G84" s="22">
        <f t="shared" si="4"/>
        <v>1574362.8231475069</v>
      </c>
      <c r="H84" s="22">
        <f t="shared" si="5"/>
        <v>-68203.625946615357</v>
      </c>
    </row>
    <row r="85" spans="1:8" x14ac:dyDescent="0.25">
      <c r="A85" s="5" t="s">
        <v>84</v>
      </c>
      <c r="B85" s="7">
        <v>1606678.8820288123</v>
      </c>
      <c r="C85" s="5">
        <v>82</v>
      </c>
      <c r="D85" s="7">
        <v>1638029.4430060412</v>
      </c>
      <c r="E85" s="7">
        <v>2568859.3199999998</v>
      </c>
      <c r="F85" s="22">
        <f t="shared" si="3"/>
        <v>1624263.5282414365</v>
      </c>
      <c r="G85" s="22">
        <f t="shared" si="4"/>
        <v>1623055.6690146497</v>
      </c>
      <c r="H85" s="22">
        <f t="shared" si="5"/>
        <v>17584.646212624153</v>
      </c>
    </row>
    <row r="86" spans="1:8" x14ac:dyDescent="0.25">
      <c r="A86" s="5" t="s">
        <v>85</v>
      </c>
      <c r="B86" s="7">
        <v>1491364.0045143729</v>
      </c>
      <c r="C86" s="5">
        <v>83</v>
      </c>
      <c r="D86" s="7">
        <v>1606678.8820288123</v>
      </c>
      <c r="E86" s="7">
        <v>2641644.62</v>
      </c>
      <c r="F86" s="22">
        <f t="shared" si="3"/>
        <v>1595230.1683629961</v>
      </c>
      <c r="G86" s="22">
        <f t="shared" si="4"/>
        <v>1589680.6650090306</v>
      </c>
      <c r="H86" s="22">
        <f t="shared" si="5"/>
        <v>103866.16384862317</v>
      </c>
    </row>
    <row r="87" spans="1:8" x14ac:dyDescent="0.25">
      <c r="A87" s="5" t="s">
        <v>86</v>
      </c>
      <c r="B87" s="7">
        <v>1587683.2304321846</v>
      </c>
      <c r="C87" s="5">
        <v>84</v>
      </c>
      <c r="D87" s="7">
        <v>1491364.0045143729</v>
      </c>
      <c r="E87" s="7">
        <v>2492681.4</v>
      </c>
      <c r="F87" s="22">
        <f t="shared" si="3"/>
        <v>1512908.1413134835</v>
      </c>
      <c r="G87" s="22">
        <f t="shared" si="4"/>
        <v>1511132.3876372208</v>
      </c>
      <c r="H87" s="22">
        <f t="shared" si="5"/>
        <v>-74775.089118701173</v>
      </c>
    </row>
    <row r="88" spans="1:8" x14ac:dyDescent="0.25">
      <c r="A88" s="5" t="s">
        <v>87</v>
      </c>
      <c r="B88" s="7">
        <v>1636099.0174600012</v>
      </c>
      <c r="C88" s="5">
        <v>85</v>
      </c>
      <c r="D88" s="7">
        <v>1587683.2304321846</v>
      </c>
      <c r="E88" s="7">
        <v>2531750.16</v>
      </c>
      <c r="F88" s="22">
        <f t="shared" si="3"/>
        <v>1586681.8696288879</v>
      </c>
      <c r="G88" s="22">
        <f t="shared" si="4"/>
        <v>1586738.4357700681</v>
      </c>
      <c r="H88" s="22">
        <f t="shared" si="5"/>
        <v>-49417.147831113311</v>
      </c>
    </row>
    <row r="89" spans="1:8" x14ac:dyDescent="0.25">
      <c r="A89" s="5" t="s">
        <v>88</v>
      </c>
      <c r="B89" s="7">
        <v>1768958.4412135696</v>
      </c>
      <c r="C89" s="5">
        <v>86</v>
      </c>
      <c r="D89" s="7">
        <v>1636099.0174600012</v>
      </c>
      <c r="E89" s="7">
        <v>2387036</v>
      </c>
      <c r="F89" s="22">
        <f t="shared" si="3"/>
        <v>1633416.4648345043</v>
      </c>
      <c r="G89" s="22">
        <f t="shared" si="4"/>
        <v>1642794.1158574002</v>
      </c>
      <c r="H89" s="22">
        <f t="shared" si="5"/>
        <v>-135541.97637906531</v>
      </c>
    </row>
    <row r="90" spans="1:8" x14ac:dyDescent="0.25">
      <c r="A90" s="5" t="s">
        <v>89</v>
      </c>
      <c r="B90" s="7">
        <v>1692116.3778795723</v>
      </c>
      <c r="C90" s="5">
        <v>87</v>
      </c>
      <c r="D90" s="7">
        <v>1768958.4412135696</v>
      </c>
      <c r="E90" s="7">
        <v>2689125</v>
      </c>
      <c r="F90" s="22">
        <f t="shared" si="3"/>
        <v>1720602.0426420094</v>
      </c>
      <c r="G90" s="22">
        <f t="shared" si="4"/>
        <v>1719968.2696888708</v>
      </c>
      <c r="H90" s="22">
        <f t="shared" si="5"/>
        <v>28485.664762437111</v>
      </c>
    </row>
    <row r="91" spans="1:8" x14ac:dyDescent="0.25">
      <c r="A91" s="5" t="s">
        <v>90</v>
      </c>
      <c r="B91" s="7">
        <v>1890192.3587598752</v>
      </c>
      <c r="C91" s="5">
        <v>88</v>
      </c>
      <c r="D91" s="7">
        <v>1692116.3778795723</v>
      </c>
      <c r="E91" s="7">
        <v>2583567.14</v>
      </c>
      <c r="F91" s="22">
        <f t="shared" si="3"/>
        <v>1666114.9270472799</v>
      </c>
      <c r="G91" s="22">
        <f t="shared" si="4"/>
        <v>1668441.5833166116</v>
      </c>
      <c r="H91" s="22">
        <f t="shared" si="5"/>
        <v>-224077.43171259528</v>
      </c>
    </row>
    <row r="92" spans="1:8" x14ac:dyDescent="0.25">
      <c r="A92" s="5" t="s">
        <v>91</v>
      </c>
      <c r="B92" s="7">
        <v>1917321.781849565</v>
      </c>
      <c r="C92" s="5">
        <v>89</v>
      </c>
      <c r="D92" s="7">
        <v>1890192.3587598752</v>
      </c>
      <c r="E92" s="7">
        <v>2609654.7799999998</v>
      </c>
      <c r="F92" s="22">
        <f t="shared" si="3"/>
        <v>1821013.2719696637</v>
      </c>
      <c r="G92" s="22">
        <f t="shared" si="4"/>
        <v>1829399.6452981057</v>
      </c>
      <c r="H92" s="22">
        <f t="shared" si="5"/>
        <v>-96308.509879901307</v>
      </c>
    </row>
    <row r="93" spans="1:8" x14ac:dyDescent="0.25">
      <c r="A93" s="6" t="s">
        <v>92</v>
      </c>
      <c r="B93" s="7">
        <v>1902470.1254730134</v>
      </c>
      <c r="C93" s="5">
        <v>90</v>
      </c>
      <c r="D93" s="7">
        <v>1917321.781849565</v>
      </c>
      <c r="E93" s="7">
        <v>2440670.6999999997</v>
      </c>
      <c r="F93" s="22">
        <f t="shared" si="3"/>
        <v>1852362.2198100174</v>
      </c>
      <c r="G93" s="22">
        <f t="shared" si="4"/>
        <v>1870532.3764559373</v>
      </c>
      <c r="H93" s="22">
        <f t="shared" si="5"/>
        <v>-50107.905662995996</v>
      </c>
    </row>
    <row r="94" spans="1:8" x14ac:dyDescent="0.25">
      <c r="A94" s="17" t="s">
        <v>93</v>
      </c>
      <c r="B94" s="7">
        <v>1836597.9552545974</v>
      </c>
      <c r="C94" s="5">
        <v>91</v>
      </c>
      <c r="D94" s="7">
        <v>1902470.1254730134</v>
      </c>
      <c r="E94" s="7">
        <v>2583362.5699999998</v>
      </c>
      <c r="F94" s="22">
        <f t="shared" si="3"/>
        <v>1832253.6248744123</v>
      </c>
      <c r="G94" s="22">
        <f t="shared" si="4"/>
        <v>1843173.0048928857</v>
      </c>
      <c r="H94" s="22">
        <f t="shared" si="5"/>
        <v>-4344.3303801850416</v>
      </c>
    </row>
    <row r="95" spans="1:8" x14ac:dyDescent="0.25">
      <c r="A95" s="3" t="s">
        <v>94</v>
      </c>
      <c r="B95" s="7">
        <v>1706548.2307641238</v>
      </c>
      <c r="C95" s="5">
        <v>92</v>
      </c>
      <c r="D95" s="7">
        <v>1836597.9552545974</v>
      </c>
      <c r="E95" s="7">
        <v>2536674.5099999998</v>
      </c>
      <c r="F95" s="22">
        <f t="shared" si="3"/>
        <v>1782972.8714301544</v>
      </c>
      <c r="G95" s="22">
        <f t="shared" si="4"/>
        <v>1794299.9768552352</v>
      </c>
      <c r="H95" s="22">
        <f t="shared" si="5"/>
        <v>76424.64066603058</v>
      </c>
    </row>
    <row r="96" spans="1:8" x14ac:dyDescent="0.25">
      <c r="A96" s="5" t="s">
        <v>95</v>
      </c>
      <c r="B96" s="7">
        <v>1926467.0384385579</v>
      </c>
      <c r="C96" s="5">
        <v>93</v>
      </c>
      <c r="D96" s="7">
        <v>1706548.2307641238</v>
      </c>
      <c r="E96" s="7">
        <v>2342618</v>
      </c>
      <c r="F96" s="22">
        <f t="shared" si="3"/>
        <v>1691662.0942447025</v>
      </c>
      <c r="G96" s="22">
        <f t="shared" si="4"/>
        <v>1708495.5387757493</v>
      </c>
      <c r="H96" s="22">
        <f t="shared" si="5"/>
        <v>-234804.94419385539</v>
      </c>
    </row>
    <row r="97" spans="1:8" x14ac:dyDescent="0.25">
      <c r="A97" s="5" t="s">
        <v>96</v>
      </c>
      <c r="B97" s="7">
        <v>1922143.4309234547</v>
      </c>
      <c r="C97" s="5">
        <v>94</v>
      </c>
      <c r="D97" s="7">
        <v>1926467.0384385579</v>
      </c>
      <c r="E97" s="7">
        <v>2585272.96</v>
      </c>
      <c r="F97" s="22">
        <f t="shared" si="3"/>
        <v>1851092.9787375312</v>
      </c>
      <c r="G97" s="22">
        <f t="shared" si="4"/>
        <v>1863944.1724133128</v>
      </c>
      <c r="H97" s="22">
        <f t="shared" si="5"/>
        <v>-71050.452185923466</v>
      </c>
    </row>
    <row r="98" spans="1:8" x14ac:dyDescent="0.25">
      <c r="A98" s="5" t="s">
        <v>97</v>
      </c>
      <c r="B98" s="7">
        <v>1672365.9629555864</v>
      </c>
      <c r="C98" s="5">
        <v>95</v>
      </c>
      <c r="D98" s="7">
        <v>1922143.4309234547</v>
      </c>
      <c r="E98" s="7">
        <v>2783856</v>
      </c>
      <c r="F98" s="22">
        <f t="shared" si="3"/>
        <v>1836016.7184843291</v>
      </c>
      <c r="G98" s="22">
        <f t="shared" si="4"/>
        <v>1839197.5725423335</v>
      </c>
      <c r="H98" s="22">
        <f t="shared" si="5"/>
        <v>163650.75552874268</v>
      </c>
    </row>
    <row r="99" spans="1:8" x14ac:dyDescent="0.25">
      <c r="A99" s="5" t="s">
        <v>98</v>
      </c>
      <c r="B99" s="7">
        <v>1796450.5410608775</v>
      </c>
      <c r="C99" s="5">
        <v>96</v>
      </c>
      <c r="D99" s="7">
        <v>1672365.9629555864</v>
      </c>
      <c r="E99" s="7">
        <v>2614923.7800000003</v>
      </c>
      <c r="F99" s="22">
        <f t="shared" si="3"/>
        <v>1648675.6506269872</v>
      </c>
      <c r="G99" s="22">
        <f t="shared" si="4"/>
        <v>1651897.1477252995</v>
      </c>
      <c r="H99" s="22">
        <f t="shared" si="5"/>
        <v>-147774.89043389028</v>
      </c>
    </row>
    <row r="100" spans="1:8" x14ac:dyDescent="0.25">
      <c r="A100" s="5" t="s">
        <v>99</v>
      </c>
      <c r="B100" s="7">
        <v>1750180.7408882692</v>
      </c>
      <c r="C100" s="5">
        <v>97</v>
      </c>
      <c r="D100" s="7">
        <v>1796450.5410608775</v>
      </c>
      <c r="E100" s="7">
        <v>2468223.66</v>
      </c>
      <c r="F100" s="22">
        <f t="shared" si="3"/>
        <v>1755286.2306596558</v>
      </c>
      <c r="G100" s="22">
        <f t="shared" si="4"/>
        <v>1770589.6909629884</v>
      </c>
      <c r="H100" s="22">
        <f t="shared" si="5"/>
        <v>5105.4897713866085</v>
      </c>
    </row>
    <row r="101" spans="1:8" x14ac:dyDescent="0.25">
      <c r="A101" s="1" t="s">
        <v>100</v>
      </c>
      <c r="B101" s="7">
        <v>1855916.6500697071</v>
      </c>
      <c r="C101" s="5">
        <v>98</v>
      </c>
      <c r="D101" s="7">
        <v>1750180.7408882692</v>
      </c>
      <c r="E101" s="7">
        <v>2364348.84</v>
      </c>
      <c r="F101" s="22">
        <f t="shared" si="3"/>
        <v>1724844.6969019517</v>
      </c>
      <c r="G101" s="22">
        <f t="shared" si="4"/>
        <v>1744099.9928810687</v>
      </c>
      <c r="H101" s="22">
        <f t="shared" si="5"/>
        <v>-131071.95316775539</v>
      </c>
    </row>
    <row r="102" spans="1:8" x14ac:dyDescent="0.25">
      <c r="A102" s="1" t="s">
        <v>101</v>
      </c>
      <c r="B102" s="7">
        <v>1805670.7495186881</v>
      </c>
      <c r="C102" s="5">
        <v>99</v>
      </c>
      <c r="D102" s="7">
        <v>1855916.6500697071</v>
      </c>
      <c r="E102" s="7">
        <v>3030855.36</v>
      </c>
      <c r="F102" s="22">
        <f t="shared" si="3"/>
        <v>1769209.2568111904</v>
      </c>
      <c r="G102" s="22">
        <f t="shared" si="4"/>
        <v>1759308.5196140723</v>
      </c>
      <c r="H102" s="22">
        <f t="shared" si="5"/>
        <v>-36461.492707497673</v>
      </c>
    </row>
    <row r="103" spans="1:8" x14ac:dyDescent="0.25">
      <c r="A103" s="5" t="s">
        <v>102</v>
      </c>
      <c r="B103" s="7">
        <v>1922046.9693952068</v>
      </c>
      <c r="C103" s="5">
        <v>100</v>
      </c>
      <c r="D103" s="7">
        <v>1805670.7495186881</v>
      </c>
      <c r="E103" s="7">
        <v>2674143</v>
      </c>
      <c r="F103" s="22">
        <f t="shared" si="3"/>
        <v>1750475.3662448477</v>
      </c>
      <c r="G103" s="22">
        <f t="shared" si="4"/>
        <v>1757007.4056406491</v>
      </c>
      <c r="H103" s="22">
        <f t="shared" si="5"/>
        <v>-171571.60315035912</v>
      </c>
    </row>
    <row r="104" spans="1:8" x14ac:dyDescent="0.25">
      <c r="A104" s="5" t="s">
        <v>103</v>
      </c>
      <c r="B104" s="7">
        <v>1809018.7545641637</v>
      </c>
      <c r="C104" s="5">
        <v>101</v>
      </c>
      <c r="D104" s="7">
        <v>1922046.9693952068</v>
      </c>
      <c r="E104" s="7">
        <v>2690293.25</v>
      </c>
      <c r="F104" s="22">
        <f t="shared" si="3"/>
        <v>1841434.9663076145</v>
      </c>
      <c r="G104" s="22">
        <f t="shared" si="4"/>
        <v>1851648.8712095539</v>
      </c>
      <c r="H104" s="22">
        <f t="shared" si="5"/>
        <v>32416.211743450724</v>
      </c>
    </row>
    <row r="105" spans="1:8" x14ac:dyDescent="0.25">
      <c r="A105" s="6" t="s">
        <v>104</v>
      </c>
      <c r="B105" s="7">
        <v>1865548.3303458805</v>
      </c>
      <c r="C105" s="5">
        <v>102</v>
      </c>
      <c r="D105" s="7">
        <v>1809018.7545641637</v>
      </c>
      <c r="E105" s="7">
        <v>2596430.16</v>
      </c>
      <c r="F105" s="22">
        <f t="shared" si="3"/>
        <v>1757683.1000065119</v>
      </c>
      <c r="G105" s="22">
        <f t="shared" si="4"/>
        <v>1769000.776443457</v>
      </c>
      <c r="H105" s="22">
        <f t="shared" si="5"/>
        <v>-107865.23033936857</v>
      </c>
    </row>
    <row r="106" spans="1:8" x14ac:dyDescent="0.25">
      <c r="A106" s="17" t="s">
        <v>105</v>
      </c>
      <c r="B106" s="7">
        <v>1793113.6227843058</v>
      </c>
      <c r="C106" s="5">
        <v>103</v>
      </c>
      <c r="D106" s="7">
        <v>1865548.3303458805</v>
      </c>
      <c r="E106" s="7">
        <v>2757652.4000000004</v>
      </c>
      <c r="F106" s="22">
        <f t="shared" si="3"/>
        <v>1792859.5822925549</v>
      </c>
      <c r="G106" s="22">
        <f t="shared" si="4"/>
        <v>1798512.4334435426</v>
      </c>
      <c r="H106" s="22">
        <f t="shared" si="5"/>
        <v>-254.0404917509295</v>
      </c>
    </row>
    <row r="107" spans="1:8" x14ac:dyDescent="0.25">
      <c r="A107" s="3" t="s">
        <v>106</v>
      </c>
      <c r="B107" s="7">
        <v>1757157.870278165</v>
      </c>
      <c r="C107" s="5">
        <v>104</v>
      </c>
      <c r="D107" s="7">
        <v>1793113.6227843058</v>
      </c>
      <c r="E107" s="7">
        <v>2646925.2200000002</v>
      </c>
      <c r="F107" s="22">
        <f t="shared" si="3"/>
        <v>1742156.7378596375</v>
      </c>
      <c r="G107" s="22">
        <f t="shared" si="4"/>
        <v>1751183.0877546268</v>
      </c>
      <c r="H107" s="22">
        <f t="shared" si="5"/>
        <v>-15001.132418527501</v>
      </c>
    </row>
    <row r="108" spans="1:8" x14ac:dyDescent="0.25">
      <c r="A108" s="5" t="s">
        <v>107</v>
      </c>
      <c r="B108" s="7">
        <v>1626281.6835955651</v>
      </c>
      <c r="C108" s="5">
        <v>105</v>
      </c>
      <c r="D108" s="7">
        <v>1757157.870278165</v>
      </c>
      <c r="E108" s="7">
        <v>2567040.84</v>
      </c>
      <c r="F108" s="22">
        <f t="shared" si="3"/>
        <v>1718451.8868084701</v>
      </c>
      <c r="G108" s="22">
        <f t="shared" si="4"/>
        <v>1730595.3594903084</v>
      </c>
      <c r="H108" s="22">
        <f t="shared" si="5"/>
        <v>92170.203212904977</v>
      </c>
    </row>
    <row r="109" spans="1:8" x14ac:dyDescent="0.25">
      <c r="A109" s="5" t="s">
        <v>108</v>
      </c>
      <c r="B109" s="7">
        <v>1544456.0512514107</v>
      </c>
      <c r="C109" s="5">
        <v>106</v>
      </c>
      <c r="D109" s="7">
        <v>1626281.6835955651</v>
      </c>
      <c r="E109" s="7">
        <v>2560924.08</v>
      </c>
      <c r="F109" s="22">
        <f t="shared" si="3"/>
        <v>1615451.7389394937</v>
      </c>
      <c r="G109" s="22">
        <f t="shared" si="4"/>
        <v>1623691.154433263</v>
      </c>
      <c r="H109" s="22">
        <f t="shared" si="5"/>
        <v>70995.687688082922</v>
      </c>
    </row>
    <row r="110" spans="1:8" x14ac:dyDescent="0.25">
      <c r="A110" s="5" t="s">
        <v>109</v>
      </c>
      <c r="B110" s="7">
        <v>1533859.7224988381</v>
      </c>
      <c r="C110" s="5">
        <v>107</v>
      </c>
      <c r="D110" s="7">
        <v>1544456.0512514107</v>
      </c>
      <c r="E110" s="7">
        <v>2661854.4000000004</v>
      </c>
      <c r="F110" s="22">
        <f t="shared" si="3"/>
        <v>1544902.9334828767</v>
      </c>
      <c r="G110" s="22">
        <f t="shared" si="4"/>
        <v>1545620.2747351052</v>
      </c>
      <c r="H110" s="22">
        <f t="shared" si="5"/>
        <v>11043.210984038655</v>
      </c>
    </row>
    <row r="111" spans="1:8" x14ac:dyDescent="0.25">
      <c r="A111" s="5" t="s">
        <v>110</v>
      </c>
      <c r="B111" s="7">
        <v>1436229.5027550953</v>
      </c>
      <c r="C111" s="5">
        <v>108</v>
      </c>
      <c r="D111" s="7">
        <v>1533859.7224988381</v>
      </c>
      <c r="E111" s="7">
        <v>2741318</v>
      </c>
      <c r="F111" s="22">
        <f t="shared" si="3"/>
        <v>1531868.0299854856</v>
      </c>
      <c r="G111" s="22">
        <f t="shared" si="4"/>
        <v>1528640.4251648679</v>
      </c>
      <c r="H111" s="22">
        <f t="shared" si="5"/>
        <v>95638.527230390348</v>
      </c>
    </row>
    <row r="112" spans="1:8" x14ac:dyDescent="0.25">
      <c r="A112" s="5" t="s">
        <v>111</v>
      </c>
      <c r="B112" s="7">
        <v>1312458.1756622186</v>
      </c>
      <c r="C112" s="5">
        <v>109</v>
      </c>
      <c r="D112" s="7">
        <v>1436229.5027550953</v>
      </c>
      <c r="E112" s="7">
        <v>2561603.58</v>
      </c>
      <c r="F112" s="22">
        <f t="shared" si="3"/>
        <v>1465318.2953093064</v>
      </c>
      <c r="G112" s="22">
        <f t="shared" si="4"/>
        <v>1468021.5176332691</v>
      </c>
      <c r="H112" s="22">
        <f t="shared" si="5"/>
        <v>152860.11964708776</v>
      </c>
    </row>
    <row r="113" spans="1:8" x14ac:dyDescent="0.25">
      <c r="A113" s="1" t="s">
        <v>112</v>
      </c>
      <c r="B113" s="7">
        <v>1519642.0035849432</v>
      </c>
      <c r="C113" s="5">
        <v>110</v>
      </c>
      <c r="D113" s="7">
        <v>1312458.1756622186</v>
      </c>
      <c r="E113" s="7">
        <v>2283894.06</v>
      </c>
      <c r="F113" s="22">
        <f t="shared" si="3"/>
        <v>1383878.3603049887</v>
      </c>
      <c r="G113" s="22">
        <f t="shared" si="4"/>
        <v>1396484.4511226444</v>
      </c>
      <c r="H113" s="22">
        <f t="shared" si="5"/>
        <v>-135763.64327995456</v>
      </c>
    </row>
    <row r="114" spans="1:8" x14ac:dyDescent="0.25">
      <c r="A114" s="1" t="s">
        <v>113</v>
      </c>
      <c r="B114" s="7">
        <v>1357285.2021509658</v>
      </c>
      <c r="C114" s="5">
        <v>111</v>
      </c>
      <c r="D114" s="7">
        <v>1519642.0035849432</v>
      </c>
      <c r="E114" s="7">
        <v>2655614.6999999997</v>
      </c>
      <c r="F114" s="22">
        <f t="shared" si="3"/>
        <v>1525672.4849000457</v>
      </c>
      <c r="G114" s="22">
        <f t="shared" si="4"/>
        <v>1527405.8282214098</v>
      </c>
      <c r="H114" s="22">
        <f t="shared" si="5"/>
        <v>168387.28274907987</v>
      </c>
    </row>
    <row r="115" spans="1:8" x14ac:dyDescent="0.25">
      <c r="A115" s="5" t="s">
        <v>114</v>
      </c>
      <c r="B115" s="7">
        <v>1468535.3515236008</v>
      </c>
      <c r="C115" s="5">
        <v>112</v>
      </c>
      <c r="D115" s="7">
        <v>1357285.2021509658</v>
      </c>
      <c r="E115" s="7">
        <v>2567986.9899999998</v>
      </c>
      <c r="F115" s="22">
        <f t="shared" si="3"/>
        <v>1402597.2415841394</v>
      </c>
      <c r="G115" s="22">
        <f t="shared" si="4"/>
        <v>1403387.9114153227</v>
      </c>
      <c r="H115" s="22">
        <f t="shared" si="5"/>
        <v>-65938.109939461341</v>
      </c>
    </row>
    <row r="116" spans="1:8" x14ac:dyDescent="0.25">
      <c r="A116" s="5" t="s">
        <v>115</v>
      </c>
      <c r="B116" s="7">
        <v>1399203.2795591848</v>
      </c>
      <c r="C116" s="5">
        <v>113</v>
      </c>
      <c r="D116" s="7">
        <v>1468535.3515236008</v>
      </c>
      <c r="E116" s="7">
        <v>2578603.14</v>
      </c>
      <c r="F116" s="22">
        <f t="shared" si="3"/>
        <v>1489833.519442643</v>
      </c>
      <c r="G116" s="22">
        <f t="shared" si="4"/>
        <v>1494401.9825225035</v>
      </c>
      <c r="H116" s="22">
        <f t="shared" si="5"/>
        <v>90630.239883458242</v>
      </c>
    </row>
    <row r="117" spans="1:8" x14ac:dyDescent="0.25">
      <c r="A117" s="6" t="s">
        <v>116</v>
      </c>
      <c r="B117" s="7">
        <v>1332273.8830246299</v>
      </c>
      <c r="C117" s="5">
        <v>114</v>
      </c>
      <c r="D117" s="7">
        <v>1399203.2795591848</v>
      </c>
      <c r="E117" s="7">
        <v>2639645.6800000002</v>
      </c>
      <c r="F117" s="22">
        <f t="shared" si="3"/>
        <v>1431493.8831626915</v>
      </c>
      <c r="G117" s="22">
        <f t="shared" si="4"/>
        <v>1430970.8135732454</v>
      </c>
      <c r="H117" s="22">
        <f t="shared" si="5"/>
        <v>99220.000138061587</v>
      </c>
    </row>
    <row r="118" spans="1:8" x14ac:dyDescent="0.25">
      <c r="A118" s="17" t="s">
        <v>117</v>
      </c>
      <c r="B118" s="7">
        <v>1344029.6089756356</v>
      </c>
      <c r="C118" s="5">
        <v>115</v>
      </c>
      <c r="D118" s="7">
        <v>1332273.8830246299</v>
      </c>
      <c r="E118" s="7">
        <v>2633138.2000000002</v>
      </c>
      <c r="F118" s="22">
        <f t="shared" si="3"/>
        <v>1379018.6006271301</v>
      </c>
      <c r="G118" s="22">
        <f t="shared" si="4"/>
        <v>1376860.3868505224</v>
      </c>
      <c r="H118" s="22">
        <f t="shared" si="5"/>
        <v>34988.991651494522</v>
      </c>
    </row>
    <row r="119" spans="1:8" x14ac:dyDescent="0.25">
      <c r="A119" s="3" t="s">
        <v>118</v>
      </c>
      <c r="B119" s="7">
        <v>1301398.8913231096</v>
      </c>
      <c r="C119" s="5">
        <v>116</v>
      </c>
      <c r="D119" s="7">
        <v>1344029.6089756356</v>
      </c>
      <c r="E119" s="7">
        <v>2498503.92</v>
      </c>
      <c r="F119" s="22">
        <f t="shared" si="3"/>
        <v>1396209.0091096715</v>
      </c>
      <c r="G119" s="22">
        <f t="shared" si="4"/>
        <v>1401579.1620695763</v>
      </c>
      <c r="H119" s="22">
        <f t="shared" si="5"/>
        <v>94810.117786561837</v>
      </c>
    </row>
    <row r="120" spans="1:8" x14ac:dyDescent="0.25">
      <c r="A120" s="5" t="s">
        <v>119</v>
      </c>
      <c r="B120" s="7">
        <v>1339921.3304122684</v>
      </c>
      <c r="C120" s="5">
        <v>117</v>
      </c>
      <c r="D120" s="7">
        <v>1301398.8913231096</v>
      </c>
      <c r="E120" s="7">
        <v>2490597.4500000002</v>
      </c>
      <c r="F120" s="22">
        <f t="shared" si="3"/>
        <v>1363005.7415754637</v>
      </c>
      <c r="G120" s="22">
        <f t="shared" si="4"/>
        <v>1367665.3201471828</v>
      </c>
      <c r="H120" s="22">
        <f t="shared" si="5"/>
        <v>23084.411163195269</v>
      </c>
    </row>
    <row r="121" spans="1:8" x14ac:dyDescent="0.25">
      <c r="A121" s="5" t="s">
        <v>120</v>
      </c>
      <c r="B121" s="7">
        <v>1385474.2415189536</v>
      </c>
      <c r="C121" s="5">
        <v>118</v>
      </c>
      <c r="D121" s="7">
        <v>1339921.3304122684</v>
      </c>
      <c r="E121" s="7">
        <v>2493346.08</v>
      </c>
      <c r="F121" s="22">
        <f t="shared" si="3"/>
        <v>1393267.3914921866</v>
      </c>
      <c r="G121" s="22">
        <f t="shared" si="4"/>
        <v>1399539.1940440976</v>
      </c>
      <c r="H121" s="22">
        <f t="shared" si="5"/>
        <v>7793.1499732329976</v>
      </c>
    </row>
    <row r="122" spans="1:8" x14ac:dyDescent="0.25">
      <c r="A122" s="5" t="s">
        <v>121</v>
      </c>
      <c r="B122" s="7">
        <v>1368963.0551682932</v>
      </c>
      <c r="C122" s="5">
        <v>119</v>
      </c>
      <c r="D122" s="7">
        <v>1385474.2415189536</v>
      </c>
      <c r="E122" s="7">
        <v>2833407.04</v>
      </c>
      <c r="F122" s="22">
        <f t="shared" si="3"/>
        <v>1409272.8434176892</v>
      </c>
      <c r="G122" s="22">
        <f t="shared" si="4"/>
        <v>1400566.6711374416</v>
      </c>
      <c r="H122" s="22">
        <f t="shared" si="5"/>
        <v>40309.788249396021</v>
      </c>
    </row>
    <row r="123" spans="1:8" x14ac:dyDescent="0.25">
      <c r="A123" s="5" t="s">
        <v>122</v>
      </c>
      <c r="B123" s="7">
        <v>1311608.2785633672</v>
      </c>
      <c r="C123" s="5">
        <v>120</v>
      </c>
      <c r="D123" s="7">
        <v>1368963.0551682932</v>
      </c>
      <c r="E123" s="7">
        <v>2590753.81</v>
      </c>
      <c r="F123" s="22">
        <f t="shared" si="3"/>
        <v>1410482.844855766</v>
      </c>
      <c r="G123" s="22">
        <f t="shared" si="4"/>
        <v>1413702.659875467</v>
      </c>
      <c r="H123" s="22">
        <f t="shared" si="5"/>
        <v>98874.566292398842</v>
      </c>
    </row>
    <row r="124" spans="1:8" x14ac:dyDescent="0.25">
      <c r="A124" s="5" t="s">
        <v>123</v>
      </c>
      <c r="B124" s="7">
        <v>1341931.7864967138</v>
      </c>
      <c r="C124" s="5">
        <v>121</v>
      </c>
      <c r="D124" s="7">
        <v>1311608.2785633672</v>
      </c>
      <c r="E124" s="7">
        <v>2445060.1999999997</v>
      </c>
      <c r="F124" s="22">
        <f t="shared" si="3"/>
        <v>1373742.7495054267</v>
      </c>
      <c r="G124" s="22">
        <f t="shared" si="4"/>
        <v>1382611.9263610374</v>
      </c>
      <c r="H124" s="22">
        <f t="shared" si="5"/>
        <v>31810.963008712977</v>
      </c>
    </row>
    <row r="125" spans="1:8" x14ac:dyDescent="0.25">
      <c r="A125" s="1" t="s">
        <v>124</v>
      </c>
      <c r="B125" s="7">
        <v>1637078.2712607051</v>
      </c>
      <c r="C125" s="5">
        <v>122</v>
      </c>
      <c r="D125" s="7">
        <v>1341931.7864967138</v>
      </c>
      <c r="E125" s="7">
        <v>2287734.4</v>
      </c>
      <c r="F125" s="22">
        <f t="shared" si="3"/>
        <v>1406929.5960248392</v>
      </c>
      <c r="G125" s="22">
        <f t="shared" si="4"/>
        <v>1425112.9698004497</v>
      </c>
      <c r="H125" s="22">
        <f t="shared" si="5"/>
        <v>-230148.67523586587</v>
      </c>
    </row>
    <row r="126" spans="1:8" x14ac:dyDescent="0.25">
      <c r="A126" s="1" t="s">
        <v>125</v>
      </c>
      <c r="B126" s="7">
        <v>1391952.0347872269</v>
      </c>
      <c r="C126" s="5">
        <v>123</v>
      </c>
      <c r="D126" s="7">
        <v>1637078.2712607051</v>
      </c>
      <c r="E126" s="7">
        <v>2851065.96</v>
      </c>
      <c r="F126" s="22">
        <f t="shared" si="3"/>
        <v>1606939.8897819328</v>
      </c>
      <c r="G126" s="22">
        <f t="shared" si="4"/>
        <v>1607780.1372609888</v>
      </c>
      <c r="H126" s="22">
        <f t="shared" si="5"/>
        <v>214987.85499470588</v>
      </c>
    </row>
    <row r="127" spans="1:8" x14ac:dyDescent="0.25">
      <c r="A127" s="5" t="s">
        <v>126</v>
      </c>
      <c r="B127" s="7">
        <v>1596784.3391090753</v>
      </c>
      <c r="C127" s="5">
        <v>124</v>
      </c>
      <c r="D127" s="7">
        <v>1391952.0347872269</v>
      </c>
      <c r="E127" s="7">
        <v>2562084.3200000003</v>
      </c>
      <c r="F127" s="22">
        <f t="shared" si="3"/>
        <v>1430321.97324301</v>
      </c>
      <c r="G127" s="22">
        <f t="shared" si="4"/>
        <v>1437358.9427140818</v>
      </c>
      <c r="H127" s="22">
        <f t="shared" si="5"/>
        <v>-166462.36586606526</v>
      </c>
    </row>
    <row r="128" spans="1:8" x14ac:dyDescent="0.25">
      <c r="A128" s="5" t="s">
        <v>127</v>
      </c>
      <c r="B128" s="7">
        <v>1555001.3941445926</v>
      </c>
      <c r="C128" s="5">
        <v>125</v>
      </c>
      <c r="D128" s="7">
        <v>1596784.3391090753</v>
      </c>
      <c r="E128" s="7">
        <v>2601513.63</v>
      </c>
      <c r="F128" s="22">
        <f t="shared" si="3"/>
        <v>1589772.6353186914</v>
      </c>
      <c r="G128" s="22">
        <f t="shared" si="4"/>
        <v>1602441.0125137605</v>
      </c>
      <c r="H128" s="22">
        <f t="shared" si="5"/>
        <v>34771.241174098803</v>
      </c>
    </row>
    <row r="129" spans="1:8" x14ac:dyDescent="0.25">
      <c r="A129" s="6" t="s">
        <v>128</v>
      </c>
      <c r="B129" s="7">
        <v>1526586.2046073158</v>
      </c>
      <c r="C129" s="5">
        <v>126</v>
      </c>
      <c r="D129" s="7">
        <v>1555001.3941445926</v>
      </c>
      <c r="E129" s="7">
        <v>2628120.6</v>
      </c>
      <c r="F129" s="22">
        <f t="shared" si="3"/>
        <v>1555212.1100730686</v>
      </c>
      <c r="G129" s="22">
        <f t="shared" si="4"/>
        <v>1565476.9387413329</v>
      </c>
      <c r="H129" s="22">
        <f t="shared" si="5"/>
        <v>28625.905465752818</v>
      </c>
    </row>
    <row r="130" spans="1:8" x14ac:dyDescent="0.25">
      <c r="A130" s="17" t="s">
        <v>129</v>
      </c>
      <c r="B130" s="7">
        <v>1533492.597756091</v>
      </c>
      <c r="C130" s="5">
        <v>127</v>
      </c>
      <c r="D130" s="7">
        <v>1526586.2046073158</v>
      </c>
      <c r="E130" s="7">
        <v>2588598.2399999998</v>
      </c>
      <c r="F130" s="22">
        <f t="shared" si="3"/>
        <v>1535092.1713720332</v>
      </c>
      <c r="G130" s="22">
        <f t="shared" si="4"/>
        <v>1546724.6345131099</v>
      </c>
      <c r="H130" s="22">
        <f t="shared" si="5"/>
        <v>1599.5736159421504</v>
      </c>
    </row>
    <row r="131" spans="1:8" x14ac:dyDescent="0.25">
      <c r="A131" s="3" t="s">
        <v>130</v>
      </c>
      <c r="B131" s="7">
        <v>1501200.9891787823</v>
      </c>
      <c r="C131" s="5">
        <v>128</v>
      </c>
      <c r="D131" s="7">
        <v>1533492.597756091</v>
      </c>
      <c r="E131" s="7">
        <v>2512881.29</v>
      </c>
      <c r="F131" s="22">
        <f t="shared" si="3"/>
        <v>1544992.9312686126</v>
      </c>
      <c r="G131" s="22">
        <f t="shared" si="4"/>
        <v>1561042.2234274838</v>
      </c>
      <c r="H131" s="22">
        <f t="shared" si="5"/>
        <v>43791.942089830292</v>
      </c>
    </row>
    <row r="132" spans="1:8" x14ac:dyDescent="0.25">
      <c r="A132" s="5" t="s">
        <v>131</v>
      </c>
      <c r="B132" s="7">
        <v>1522578.8687512446</v>
      </c>
      <c r="C132" s="5">
        <v>129</v>
      </c>
      <c r="D132" s="7">
        <v>1501200.9891787823</v>
      </c>
      <c r="E132" s="7">
        <v>2476738.7399999998</v>
      </c>
      <c r="F132" s="22">
        <f t="shared" si="3"/>
        <v>1521613.1163447695</v>
      </c>
      <c r="G132" s="22">
        <f t="shared" si="4"/>
        <v>1538724.9761895086</v>
      </c>
      <c r="H132" s="22">
        <f t="shared" si="5"/>
        <v>-965.75240647513419</v>
      </c>
    </row>
    <row r="133" spans="1:8" x14ac:dyDescent="0.25">
      <c r="A133" s="5" t="s">
        <v>132</v>
      </c>
      <c r="B133" s="7">
        <v>1528816.802761734</v>
      </c>
      <c r="C133" s="5">
        <v>130</v>
      </c>
      <c r="D133" s="7">
        <v>1522578.8687512446</v>
      </c>
      <c r="E133" s="7">
        <v>2434707.64</v>
      </c>
      <c r="F133" s="22">
        <f t="shared" ref="F133:F134" si="6">$J$19+$J$20*D133+$J$21*E133</f>
        <v>1540964.534133096</v>
      </c>
      <c r="G133" s="22">
        <f t="shared" ref="G133:G134" si="7">$J$40+$J$41*C133+$J$42*D133+$J$43*E133</f>
        <v>1561320.7908194014</v>
      </c>
      <c r="H133" s="22">
        <f t="shared" ref="H133" si="8">F133-B133</f>
        <v>12147.731371361995</v>
      </c>
    </row>
    <row r="134" spans="1:8" x14ac:dyDescent="0.25">
      <c r="A134" s="5" t="s">
        <v>133</v>
      </c>
      <c r="B134" s="7"/>
      <c r="C134" s="5">
        <v>131</v>
      </c>
      <c r="D134" s="7">
        <v>1528816.802761734</v>
      </c>
      <c r="E134" s="7">
        <v>2809903.86</v>
      </c>
      <c r="F134" s="48">
        <f t="shared" si="6"/>
        <v>1523857.7164402998</v>
      </c>
      <c r="G134" s="48">
        <f t="shared" si="7"/>
        <v>1526099.2092434899</v>
      </c>
      <c r="H134" s="22"/>
    </row>
    <row r="135" spans="1:8" x14ac:dyDescent="0.25">
      <c r="A135" s="5" t="s">
        <v>134</v>
      </c>
      <c r="B135" s="7"/>
      <c r="C135" s="5">
        <v>132</v>
      </c>
      <c r="D135" s="7"/>
      <c r="E135" s="5"/>
      <c r="F135" s="22"/>
      <c r="G135" s="22"/>
      <c r="H135" s="22"/>
    </row>
    <row r="136" spans="1:8" x14ac:dyDescent="0.25">
      <c r="A136" s="5" t="s">
        <v>135</v>
      </c>
      <c r="B136" s="7"/>
      <c r="C136" s="5">
        <v>133</v>
      </c>
      <c r="D136" s="7"/>
      <c r="E136" s="2"/>
      <c r="F136" s="22"/>
      <c r="G136" s="22"/>
      <c r="H136" s="22"/>
    </row>
    <row r="137" spans="1:8" x14ac:dyDescent="0.25">
      <c r="A137" s="1" t="s">
        <v>136</v>
      </c>
      <c r="B137" s="7"/>
      <c r="C137" s="5">
        <v>134</v>
      </c>
      <c r="D137" s="7"/>
      <c r="E137" s="2"/>
      <c r="F137" s="22"/>
      <c r="G137" s="22"/>
      <c r="H137" s="22"/>
    </row>
    <row r="138" spans="1:8" x14ac:dyDescent="0.25">
      <c r="A138" s="1" t="s">
        <v>137</v>
      </c>
      <c r="B138" s="7"/>
      <c r="C138" s="5">
        <v>135</v>
      </c>
      <c r="D138" s="7"/>
      <c r="E138" s="1"/>
      <c r="F138" s="22"/>
      <c r="G138" s="22"/>
      <c r="H138" s="22"/>
    </row>
    <row r="139" spans="1:8" x14ac:dyDescent="0.25">
      <c r="A139" s="5" t="s">
        <v>138</v>
      </c>
      <c r="B139" s="7"/>
      <c r="C139" s="5">
        <v>136</v>
      </c>
      <c r="D139" s="7"/>
      <c r="E139" s="1"/>
      <c r="F139" s="22"/>
      <c r="G139" s="22"/>
      <c r="H139" s="22"/>
    </row>
    <row r="140" spans="1:8" x14ac:dyDescent="0.25">
      <c r="A140" s="5" t="s">
        <v>209</v>
      </c>
      <c r="B140" s="7"/>
      <c r="C140" s="5">
        <v>137</v>
      </c>
      <c r="D140" s="7"/>
      <c r="E140" s="2"/>
      <c r="H140" s="22"/>
    </row>
    <row r="141" spans="1:8" x14ac:dyDescent="0.25">
      <c r="A141" s="6" t="s">
        <v>210</v>
      </c>
      <c r="B141" s="7"/>
      <c r="C141" s="5">
        <v>138</v>
      </c>
      <c r="D141" s="7"/>
      <c r="H141" s="22"/>
    </row>
    <row r="142" spans="1:8" x14ac:dyDescent="0.25">
      <c r="A142" s="5" t="s">
        <v>211</v>
      </c>
      <c r="B142" s="7"/>
      <c r="C142" s="5">
        <v>139</v>
      </c>
      <c r="D142" s="7"/>
      <c r="H142" s="22"/>
    </row>
    <row r="143" spans="1:8" x14ac:dyDescent="0.25">
      <c r="A143" s="3" t="s">
        <v>212</v>
      </c>
      <c r="C143" s="5">
        <v>140</v>
      </c>
      <c r="D143" s="7"/>
      <c r="H143" s="22"/>
    </row>
    <row r="144" spans="1:8" x14ac:dyDescent="0.25">
      <c r="A144" s="5" t="s">
        <v>213</v>
      </c>
      <c r="C144" s="5">
        <v>141</v>
      </c>
      <c r="H144" s="22"/>
    </row>
    <row r="145" spans="1:8" x14ac:dyDescent="0.25">
      <c r="A145" s="5" t="s">
        <v>214</v>
      </c>
      <c r="C145" s="5">
        <v>142</v>
      </c>
      <c r="H145" s="22"/>
    </row>
    <row r="146" spans="1:8" x14ac:dyDescent="0.25">
      <c r="A146" s="5" t="s">
        <v>215</v>
      </c>
      <c r="C146" s="5">
        <v>143</v>
      </c>
      <c r="H146" s="2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38"/>
  <sheetViews>
    <sheetView workbookViewId="0">
      <pane xSplit="1" ySplit="1" topLeftCell="F2" activePane="bottomRight" state="frozen"/>
      <selection pane="topRight" activeCell="C1" sqref="C1"/>
      <selection pane="bottomLeft" activeCell="A2" sqref="A2"/>
      <selection pane="bottomRight" activeCell="R18" sqref="R18:W23"/>
    </sheetView>
  </sheetViews>
  <sheetFormatPr defaultRowHeight="15" x14ac:dyDescent="0.25"/>
  <cols>
    <col min="1" max="3" width="9.140625" style="7"/>
    <col min="18" max="18" width="10.5703125" bestFit="1" customWidth="1"/>
    <col min="19" max="19" width="11" bestFit="1" customWidth="1"/>
  </cols>
  <sheetData>
    <row r="1" spans="1:23" ht="15.75" thickBot="1" x14ac:dyDescent="0.3">
      <c r="A1" s="7" t="s">
        <v>139</v>
      </c>
      <c r="B1" s="51" t="s">
        <v>143</v>
      </c>
      <c r="C1" s="52" t="s">
        <v>142</v>
      </c>
      <c r="D1" s="53" t="s">
        <v>0</v>
      </c>
      <c r="E1" s="53" t="s">
        <v>1</v>
      </c>
      <c r="F1" s="54" t="s">
        <v>141</v>
      </c>
      <c r="G1" s="51" t="s">
        <v>191</v>
      </c>
      <c r="H1" s="52" t="s">
        <v>192</v>
      </c>
      <c r="I1" s="53" t="s">
        <v>193</v>
      </c>
      <c r="J1" s="53" t="s">
        <v>194</v>
      </c>
      <c r="K1" s="54" t="s">
        <v>195</v>
      </c>
      <c r="L1" s="7" t="s">
        <v>196</v>
      </c>
      <c r="M1" s="7" t="s">
        <v>197</v>
      </c>
      <c r="N1" t="s">
        <v>198</v>
      </c>
      <c r="O1" t="s">
        <v>199</v>
      </c>
      <c r="P1" t="s">
        <v>200</v>
      </c>
    </row>
    <row r="2" spans="1:23" x14ac:dyDescent="0.25">
      <c r="A2" s="2" t="s">
        <v>2</v>
      </c>
      <c r="B2" s="55">
        <v>1326801.4671712143</v>
      </c>
      <c r="C2" s="7">
        <v>1765914.08</v>
      </c>
      <c r="D2" s="56">
        <v>335.47</v>
      </c>
      <c r="E2" s="25">
        <v>5264</v>
      </c>
      <c r="F2" s="57">
        <v>712683</v>
      </c>
      <c r="G2" s="63">
        <f>B3-B2</f>
        <v>23106.618867423385</v>
      </c>
      <c r="H2" s="25">
        <f t="shared" ref="H2:K2" si="0">C3-C2</f>
        <v>-73068.080000000075</v>
      </c>
      <c r="I2" s="25">
        <f t="shared" si="0"/>
        <v>-11.170000000000016</v>
      </c>
      <c r="J2" s="25">
        <f t="shared" si="0"/>
        <v>-44</v>
      </c>
      <c r="K2" s="57">
        <f t="shared" si="0"/>
        <v>23216</v>
      </c>
      <c r="L2" s="65">
        <f>B14-B2</f>
        <v>101653.18993560364</v>
      </c>
      <c r="M2" s="53">
        <f t="shared" ref="M2:P2" si="1">C14-C2</f>
        <v>111680.23999999999</v>
      </c>
      <c r="N2" s="53">
        <f t="shared" si="1"/>
        <v>47.009999999999991</v>
      </c>
      <c r="O2" s="53">
        <f t="shared" si="1"/>
        <v>-355</v>
      </c>
      <c r="P2" s="54">
        <f t="shared" si="1"/>
        <v>8611</v>
      </c>
      <c r="R2" s="12" t="s">
        <v>201</v>
      </c>
      <c r="S2" s="12" t="s">
        <v>143</v>
      </c>
      <c r="T2" s="12" t="s">
        <v>142</v>
      </c>
      <c r="U2" s="12" t="s">
        <v>0</v>
      </c>
      <c r="V2" s="12" t="s">
        <v>1</v>
      </c>
      <c r="W2" s="12" t="s">
        <v>141</v>
      </c>
    </row>
    <row r="3" spans="1:23" x14ac:dyDescent="0.25">
      <c r="A3" s="2" t="s">
        <v>3</v>
      </c>
      <c r="B3" s="55">
        <v>1349908.0860386377</v>
      </c>
      <c r="C3" s="7">
        <v>1692846</v>
      </c>
      <c r="D3" s="56">
        <v>324.3</v>
      </c>
      <c r="E3" s="25">
        <v>5220</v>
      </c>
      <c r="F3" s="57">
        <v>735899</v>
      </c>
      <c r="G3" s="63">
        <f t="shared" ref="G3:G66" si="2">B4-B3</f>
        <v>91914.060944034951</v>
      </c>
      <c r="H3" s="25">
        <f t="shared" ref="H3:H66" si="3">C4-C3</f>
        <v>203543.44000000018</v>
      </c>
      <c r="I3" s="25">
        <f t="shared" ref="I3:I66" si="4">D4-D3</f>
        <v>40.180000000000007</v>
      </c>
      <c r="J3" s="25">
        <f t="shared" ref="J3:J66" si="5">E4-E3</f>
        <v>-17</v>
      </c>
      <c r="K3" s="57">
        <f t="shared" ref="K3:K66" si="6">F4-F3</f>
        <v>71934</v>
      </c>
      <c r="L3" s="63">
        <f t="shared" ref="L3:L66" si="7">B15-B3</f>
        <v>34498.473079731688</v>
      </c>
      <c r="M3" s="25">
        <f t="shared" ref="M3:M66" si="8">C15-C3</f>
        <v>35647.070000000065</v>
      </c>
      <c r="N3" s="25">
        <f t="shared" ref="N3:N66" si="9">D15-D3</f>
        <v>25.810000000000002</v>
      </c>
      <c r="O3" s="25">
        <f t="shared" ref="O3:O66" si="10">E15-E3</f>
        <v>-283</v>
      </c>
      <c r="P3" s="57">
        <f t="shared" ref="P3:P66" si="11">F15-F3</f>
        <v>-80059</v>
      </c>
      <c r="R3" s="10" t="s">
        <v>143</v>
      </c>
      <c r="S3" s="13">
        <v>1</v>
      </c>
      <c r="T3" s="13"/>
      <c r="U3" s="13"/>
      <c r="V3" s="13"/>
      <c r="W3" s="13"/>
    </row>
    <row r="4" spans="1:23" x14ac:dyDescent="0.25">
      <c r="A4" s="2" t="s">
        <v>4</v>
      </c>
      <c r="B4" s="55">
        <v>1441822.1469826726</v>
      </c>
      <c r="C4" s="7">
        <v>1896389.4400000002</v>
      </c>
      <c r="D4" s="56">
        <v>364.48</v>
      </c>
      <c r="E4" s="25">
        <v>5203</v>
      </c>
      <c r="F4" s="57">
        <v>807833</v>
      </c>
      <c r="G4" s="63">
        <f t="shared" si="2"/>
        <v>-95798.048197570024</v>
      </c>
      <c r="H4" s="25">
        <f t="shared" si="3"/>
        <v>454.15999999968335</v>
      </c>
      <c r="I4" s="25">
        <f t="shared" si="4"/>
        <v>-1.1000000000000227</v>
      </c>
      <c r="J4" s="25">
        <f t="shared" si="5"/>
        <v>17</v>
      </c>
      <c r="K4" s="57">
        <f t="shared" si="6"/>
        <v>-118234</v>
      </c>
      <c r="L4" s="63">
        <f t="shared" si="7"/>
        <v>22831.142534687649</v>
      </c>
      <c r="M4" s="25">
        <f t="shared" si="8"/>
        <v>221301.7899999998</v>
      </c>
      <c r="N4" s="25">
        <f t="shared" si="9"/>
        <v>63.25</v>
      </c>
      <c r="O4" s="25">
        <f t="shared" si="10"/>
        <v>-252</v>
      </c>
      <c r="P4" s="57">
        <f t="shared" si="11"/>
        <v>-64259</v>
      </c>
      <c r="R4" s="10" t="s">
        <v>142</v>
      </c>
      <c r="S4" s="13">
        <v>0.42415110018596019</v>
      </c>
      <c r="T4" s="13">
        <v>1</v>
      </c>
      <c r="U4" s="13"/>
      <c r="V4" s="13"/>
      <c r="W4" s="13"/>
    </row>
    <row r="5" spans="1:23" x14ac:dyDescent="0.25">
      <c r="A5" s="2" t="s">
        <v>5</v>
      </c>
      <c r="B5" s="55">
        <v>1346024.0987851026</v>
      </c>
      <c r="C5" s="7">
        <v>1896843.5999999999</v>
      </c>
      <c r="D5" s="56">
        <v>363.38</v>
      </c>
      <c r="E5" s="25">
        <v>5220</v>
      </c>
      <c r="F5" s="57">
        <v>689599</v>
      </c>
      <c r="G5" s="63">
        <f t="shared" si="2"/>
        <v>213424.58341631806</v>
      </c>
      <c r="H5" s="25">
        <f t="shared" si="3"/>
        <v>-17656.249999999767</v>
      </c>
      <c r="I5" s="25">
        <f t="shared" si="4"/>
        <v>-1.6499999999999773</v>
      </c>
      <c r="J5" s="25">
        <f t="shared" si="5"/>
        <v>-25</v>
      </c>
      <c r="K5" s="57">
        <f t="shared" si="6"/>
        <v>98411</v>
      </c>
      <c r="L5" s="63">
        <f t="shared" si="7"/>
        <v>133421.36360618728</v>
      </c>
      <c r="M5" s="25">
        <f t="shared" si="8"/>
        <v>120242.31000000006</v>
      </c>
      <c r="N5" s="25">
        <f t="shared" si="9"/>
        <v>38.509999999999991</v>
      </c>
      <c r="O5" s="25">
        <f t="shared" si="10"/>
        <v>-201</v>
      </c>
      <c r="P5" s="57">
        <f t="shared" si="11"/>
        <v>-1975</v>
      </c>
      <c r="R5" s="10" t="s">
        <v>0</v>
      </c>
      <c r="S5" s="13">
        <v>3.6380275045493654E-2</v>
      </c>
      <c r="T5" s="13">
        <v>0.79772165471536771</v>
      </c>
      <c r="U5" s="13">
        <v>1</v>
      </c>
      <c r="V5" s="13"/>
      <c r="W5" s="13"/>
    </row>
    <row r="6" spans="1:23" x14ac:dyDescent="0.25">
      <c r="A6" s="2" t="s">
        <v>6</v>
      </c>
      <c r="B6" s="55">
        <v>1559448.6822014207</v>
      </c>
      <c r="C6" s="7">
        <v>1879187.35</v>
      </c>
      <c r="D6" s="56">
        <v>361.73</v>
      </c>
      <c r="E6" s="25">
        <v>5195</v>
      </c>
      <c r="F6" s="57">
        <v>788010</v>
      </c>
      <c r="G6" s="63">
        <f t="shared" si="2"/>
        <v>-47443.968664940679</v>
      </c>
      <c r="H6" s="25">
        <f t="shared" si="3"/>
        <v>-75307.15000000014</v>
      </c>
      <c r="I6" s="25">
        <f t="shared" si="4"/>
        <v>-11.53000000000003</v>
      </c>
      <c r="J6" s="25">
        <f t="shared" si="5"/>
        <v>-44</v>
      </c>
      <c r="K6" s="57">
        <f t="shared" si="6"/>
        <v>-12319</v>
      </c>
      <c r="L6" s="63">
        <f t="shared" si="7"/>
        <v>87233.48602536018</v>
      </c>
      <c r="M6" s="25">
        <f t="shared" si="8"/>
        <v>237208.12999999989</v>
      </c>
      <c r="N6" s="25">
        <f t="shared" si="9"/>
        <v>54.31</v>
      </c>
      <c r="O6" s="25">
        <f t="shared" si="10"/>
        <v>-108</v>
      </c>
      <c r="P6" s="57">
        <f t="shared" si="11"/>
        <v>-19086</v>
      </c>
      <c r="R6" s="10" t="s">
        <v>1</v>
      </c>
      <c r="S6" s="13">
        <v>0.15211891971200608</v>
      </c>
      <c r="T6" s="13">
        <v>-0.54714390541122393</v>
      </c>
      <c r="U6" s="13">
        <v>-0.93164445937736773</v>
      </c>
      <c r="V6" s="13">
        <v>1</v>
      </c>
      <c r="W6" s="13"/>
    </row>
    <row r="7" spans="1:23" ht="15.75" thickBot="1" x14ac:dyDescent="0.3">
      <c r="A7" s="2" t="s">
        <v>7</v>
      </c>
      <c r="B7" s="55">
        <v>1512004.71353648</v>
      </c>
      <c r="C7" s="7">
        <v>1803880.2</v>
      </c>
      <c r="D7" s="56">
        <v>350.2</v>
      </c>
      <c r="E7" s="25">
        <v>5151</v>
      </c>
      <c r="F7" s="57">
        <v>775691</v>
      </c>
      <c r="G7" s="63">
        <f t="shared" si="2"/>
        <v>-86746.464847639902</v>
      </c>
      <c r="H7" s="25">
        <f t="shared" si="3"/>
        <v>218865.47999999998</v>
      </c>
      <c r="I7" s="25">
        <f t="shared" si="4"/>
        <v>38.639999999999986</v>
      </c>
      <c r="J7" s="25">
        <f t="shared" si="5"/>
        <v>51</v>
      </c>
      <c r="K7" s="57">
        <f t="shared" si="6"/>
        <v>-68853</v>
      </c>
      <c r="L7" s="63">
        <f t="shared" si="7"/>
        <v>58354.345083980588</v>
      </c>
      <c r="M7" s="25">
        <f t="shared" si="8"/>
        <v>196826.85000000009</v>
      </c>
      <c r="N7" s="25">
        <f t="shared" si="9"/>
        <v>37.910000000000025</v>
      </c>
      <c r="O7" s="25">
        <f t="shared" si="10"/>
        <v>4</v>
      </c>
      <c r="P7" s="57">
        <f t="shared" si="11"/>
        <v>-25902</v>
      </c>
      <c r="R7" s="11" t="s">
        <v>141</v>
      </c>
      <c r="S7" s="14">
        <v>0.2400584049947391</v>
      </c>
      <c r="T7" s="14">
        <v>-0.48426410562928679</v>
      </c>
      <c r="U7" s="14">
        <v>-0.88325352583934746</v>
      </c>
      <c r="V7" s="14">
        <v>0.95844559988117894</v>
      </c>
      <c r="W7" s="14">
        <v>1</v>
      </c>
    </row>
    <row r="8" spans="1:23" x14ac:dyDescent="0.25">
      <c r="A8" s="2" t="s">
        <v>8</v>
      </c>
      <c r="B8" s="55">
        <v>1425258.2486888401</v>
      </c>
      <c r="C8" s="7">
        <v>2022745.68</v>
      </c>
      <c r="D8" s="56">
        <v>388.84</v>
      </c>
      <c r="E8" s="25">
        <v>5202</v>
      </c>
      <c r="F8" s="57">
        <v>706838</v>
      </c>
      <c r="G8" s="63">
        <f t="shared" si="2"/>
        <v>73912.268472415861</v>
      </c>
      <c r="H8" s="25">
        <f t="shared" si="3"/>
        <v>-96259.679999999702</v>
      </c>
      <c r="I8" s="25">
        <f t="shared" si="4"/>
        <v>-15.489999999999952</v>
      </c>
      <c r="J8" s="25">
        <f t="shared" si="5"/>
        <v>-42</v>
      </c>
      <c r="K8" s="57">
        <f t="shared" si="6"/>
        <v>12366</v>
      </c>
      <c r="L8" s="63">
        <f t="shared" si="7"/>
        <v>204909.57976498711</v>
      </c>
      <c r="M8" s="25">
        <f t="shared" si="8"/>
        <v>117472.1399999999</v>
      </c>
      <c r="N8" s="25">
        <f t="shared" si="9"/>
        <v>24.170000000000016</v>
      </c>
      <c r="O8" s="25">
        <f t="shared" si="10"/>
        <v>-20</v>
      </c>
      <c r="P8" s="57">
        <f t="shared" si="11"/>
        <v>11612</v>
      </c>
    </row>
    <row r="9" spans="1:23" ht="15.75" thickBot="1" x14ac:dyDescent="0.3">
      <c r="A9" s="2" t="s">
        <v>9</v>
      </c>
      <c r="B9" s="55">
        <v>1499170.5171612559</v>
      </c>
      <c r="C9" s="7">
        <v>1926486.0000000002</v>
      </c>
      <c r="D9" s="56">
        <v>373.35</v>
      </c>
      <c r="E9" s="25">
        <v>5160</v>
      </c>
      <c r="F9" s="57">
        <v>719204</v>
      </c>
      <c r="G9" s="63">
        <f t="shared" si="2"/>
        <v>-113876.98333665263</v>
      </c>
      <c r="H9" s="25">
        <f t="shared" si="3"/>
        <v>-197324.64000000036</v>
      </c>
      <c r="I9" s="25">
        <f t="shared" si="4"/>
        <v>-25.710000000000036</v>
      </c>
      <c r="J9" s="25">
        <f t="shared" si="5"/>
        <v>-186</v>
      </c>
      <c r="K9" s="57">
        <f t="shared" si="6"/>
        <v>-53615</v>
      </c>
      <c r="L9" s="63">
        <f t="shared" si="7"/>
        <v>175206.30020580231</v>
      </c>
      <c r="M9" s="25">
        <f t="shared" si="8"/>
        <v>151077.45999999973</v>
      </c>
      <c r="N9" s="25">
        <f t="shared" si="9"/>
        <v>27.259999999999991</v>
      </c>
      <c r="O9" s="25">
        <f t="shared" si="10"/>
        <v>26</v>
      </c>
      <c r="P9" s="57">
        <f t="shared" si="11"/>
        <v>10763</v>
      </c>
    </row>
    <row r="10" spans="1:23" x14ac:dyDescent="0.25">
      <c r="A10" s="2" t="s">
        <v>10</v>
      </c>
      <c r="B10" s="55">
        <v>1385293.5338246033</v>
      </c>
      <c r="C10" s="7">
        <v>1729161.3599999999</v>
      </c>
      <c r="D10" s="56">
        <v>347.64</v>
      </c>
      <c r="E10" s="25">
        <v>4974</v>
      </c>
      <c r="F10" s="57">
        <v>665589</v>
      </c>
      <c r="G10" s="63">
        <f t="shared" si="2"/>
        <v>84676.126933545806</v>
      </c>
      <c r="H10" s="25">
        <f t="shared" si="3"/>
        <v>195574.19999999995</v>
      </c>
      <c r="I10" s="25">
        <f t="shared" si="4"/>
        <v>46.449999999999989</v>
      </c>
      <c r="J10" s="25">
        <f t="shared" si="5"/>
        <v>-90</v>
      </c>
      <c r="K10" s="57">
        <f t="shared" si="6"/>
        <v>50534</v>
      </c>
      <c r="L10" s="63">
        <f t="shared" si="7"/>
        <v>121555.69939587056</v>
      </c>
      <c r="M10" s="25">
        <f t="shared" si="8"/>
        <v>291537.32000000007</v>
      </c>
      <c r="N10" s="25">
        <f t="shared" si="9"/>
        <v>49.120000000000005</v>
      </c>
      <c r="O10" s="25">
        <f t="shared" si="10"/>
        <v>119</v>
      </c>
      <c r="P10" s="57">
        <f t="shared" si="11"/>
        <v>34536</v>
      </c>
      <c r="R10" s="12" t="s">
        <v>203</v>
      </c>
      <c r="S10" s="12" t="s">
        <v>191</v>
      </c>
      <c r="T10" s="12" t="s">
        <v>192</v>
      </c>
      <c r="U10" s="12" t="s">
        <v>193</v>
      </c>
      <c r="V10" s="12" t="s">
        <v>194</v>
      </c>
      <c r="W10" s="12" t="s">
        <v>195</v>
      </c>
    </row>
    <row r="11" spans="1:23" x14ac:dyDescent="0.25">
      <c r="A11" s="2" t="s">
        <v>11</v>
      </c>
      <c r="B11" s="55">
        <v>1469969.6607581491</v>
      </c>
      <c r="C11" s="7">
        <v>1924735.5599999998</v>
      </c>
      <c r="D11" s="56">
        <v>394.09</v>
      </c>
      <c r="E11" s="25">
        <v>4884</v>
      </c>
      <c r="F11" s="57">
        <v>716123</v>
      </c>
      <c r="G11" s="63">
        <f t="shared" si="2"/>
        <v>-71634.800504547544</v>
      </c>
      <c r="H11" s="25">
        <f t="shared" si="3"/>
        <v>56089.65000000014</v>
      </c>
      <c r="I11" s="25">
        <f t="shared" si="4"/>
        <v>18.840000000000032</v>
      </c>
      <c r="J11" s="25">
        <f t="shared" si="5"/>
        <v>-87</v>
      </c>
      <c r="K11" s="57">
        <f t="shared" si="6"/>
        <v>-27599</v>
      </c>
      <c r="L11" s="63">
        <f t="shared" si="7"/>
        <v>271880.30272854003</v>
      </c>
      <c r="M11" s="25">
        <f t="shared" si="8"/>
        <v>242855.74000000046</v>
      </c>
      <c r="N11" s="25">
        <f t="shared" si="9"/>
        <v>40.210000000000036</v>
      </c>
      <c r="O11" s="25">
        <f t="shared" si="10"/>
        <v>107</v>
      </c>
      <c r="P11" s="57">
        <f t="shared" si="11"/>
        <v>51032</v>
      </c>
      <c r="R11" s="10" t="s">
        <v>191</v>
      </c>
      <c r="S11" s="13">
        <v>1</v>
      </c>
      <c r="T11" s="13"/>
      <c r="U11" s="13"/>
      <c r="V11" s="13"/>
      <c r="W11" s="13"/>
    </row>
    <row r="12" spans="1:23" x14ac:dyDescent="0.25">
      <c r="A12" s="2" t="s">
        <v>12</v>
      </c>
      <c r="B12" s="55">
        <v>1398334.8602536016</v>
      </c>
      <c r="C12" s="7">
        <v>1980825.21</v>
      </c>
      <c r="D12" s="56">
        <v>412.93</v>
      </c>
      <c r="E12" s="25">
        <v>4797</v>
      </c>
      <c r="F12" s="57">
        <v>688524</v>
      </c>
      <c r="G12" s="63">
        <f t="shared" si="2"/>
        <v>-16843.756223859964</v>
      </c>
      <c r="H12" s="25">
        <f t="shared" si="3"/>
        <v>-98642.969999999972</v>
      </c>
      <c r="I12" s="25">
        <f t="shared" si="4"/>
        <v>-25.569999999999993</v>
      </c>
      <c r="J12" s="25">
        <f t="shared" si="5"/>
        <v>62</v>
      </c>
      <c r="K12" s="57">
        <f t="shared" si="6"/>
        <v>-70776</v>
      </c>
      <c r="L12" s="63">
        <f t="shared" si="7"/>
        <v>165143.23175994144</v>
      </c>
      <c r="M12" s="25">
        <f t="shared" si="8"/>
        <v>323619.99000000022</v>
      </c>
      <c r="N12" s="25">
        <f t="shared" si="9"/>
        <v>49.81</v>
      </c>
      <c r="O12" s="25">
        <f t="shared" si="10"/>
        <v>183</v>
      </c>
      <c r="P12" s="57">
        <f t="shared" si="11"/>
        <v>26472</v>
      </c>
      <c r="R12" s="10" t="s">
        <v>192</v>
      </c>
      <c r="S12" s="13">
        <v>0.50026837603715546</v>
      </c>
      <c r="T12" s="13">
        <v>1</v>
      </c>
      <c r="U12" s="13"/>
      <c r="V12" s="13"/>
      <c r="W12" s="13"/>
    </row>
    <row r="13" spans="1:23" x14ac:dyDescent="0.25">
      <c r="A13" s="2" t="s">
        <v>13</v>
      </c>
      <c r="B13" s="55">
        <v>1381491.1040297416</v>
      </c>
      <c r="C13" s="7">
        <v>1882182.24</v>
      </c>
      <c r="D13" s="56">
        <v>387.36</v>
      </c>
      <c r="E13" s="25">
        <v>4859</v>
      </c>
      <c r="F13" s="57">
        <v>617748</v>
      </c>
      <c r="G13" s="63">
        <f t="shared" si="2"/>
        <v>46963.553077076329</v>
      </c>
      <c r="H13" s="25">
        <f t="shared" si="3"/>
        <v>-4587.9199999999255</v>
      </c>
      <c r="I13" s="25">
        <f t="shared" si="4"/>
        <v>-4.8799999999999955</v>
      </c>
      <c r="J13" s="25">
        <f t="shared" si="5"/>
        <v>50</v>
      </c>
      <c r="K13" s="57">
        <f t="shared" si="6"/>
        <v>103546</v>
      </c>
      <c r="L13" s="63">
        <f t="shared" si="7"/>
        <v>103957.14665073366</v>
      </c>
      <c r="M13" s="25">
        <f t="shared" si="8"/>
        <v>338613.13000000012</v>
      </c>
      <c r="N13" s="25">
        <f t="shared" si="9"/>
        <v>59.75</v>
      </c>
      <c r="O13" s="25">
        <f t="shared" si="10"/>
        <v>108</v>
      </c>
      <c r="P13" s="57">
        <f t="shared" si="11"/>
        <v>10404</v>
      </c>
      <c r="R13" s="10" t="s">
        <v>193</v>
      </c>
      <c r="S13" s="13">
        <v>0.46308484883700363</v>
      </c>
      <c r="T13" s="13">
        <v>0.95169903640363707</v>
      </c>
      <c r="U13" s="13">
        <v>1</v>
      </c>
      <c r="V13" s="13"/>
      <c r="W13" s="13"/>
    </row>
    <row r="14" spans="1:23" x14ac:dyDescent="0.25">
      <c r="A14" s="3" t="s">
        <v>14</v>
      </c>
      <c r="B14" s="55">
        <v>1428454.6571068179</v>
      </c>
      <c r="C14" s="7">
        <v>1877594.32</v>
      </c>
      <c r="D14" s="56">
        <v>382.48</v>
      </c>
      <c r="E14" s="25">
        <v>4909</v>
      </c>
      <c r="F14" s="57">
        <v>721294</v>
      </c>
      <c r="G14" s="63">
        <f t="shared" si="2"/>
        <v>-44048.097988448571</v>
      </c>
      <c r="H14" s="25">
        <f t="shared" si="3"/>
        <v>-149101.25</v>
      </c>
      <c r="I14" s="25">
        <f t="shared" si="4"/>
        <v>-32.370000000000005</v>
      </c>
      <c r="J14" s="25">
        <f t="shared" si="5"/>
        <v>28</v>
      </c>
      <c r="K14" s="57">
        <f t="shared" si="6"/>
        <v>-65454</v>
      </c>
      <c r="L14" s="63">
        <f t="shared" si="7"/>
        <v>205470.42421828327</v>
      </c>
      <c r="M14" s="25">
        <f t="shared" si="8"/>
        <v>236292.26999999979</v>
      </c>
      <c r="N14" s="25">
        <f t="shared" si="9"/>
        <v>41.909999999999968</v>
      </c>
      <c r="O14" s="25">
        <f t="shared" si="10"/>
        <v>72</v>
      </c>
      <c r="P14" s="57">
        <f t="shared" si="11"/>
        <v>37498</v>
      </c>
      <c r="R14" s="10" t="s">
        <v>194</v>
      </c>
      <c r="S14" s="13">
        <v>0.16670887999019335</v>
      </c>
      <c r="T14" s="13">
        <v>0.18853991178855498</v>
      </c>
      <c r="U14" s="13">
        <v>-6.484111617721576E-2</v>
      </c>
      <c r="V14" s="13">
        <v>1</v>
      </c>
      <c r="W14" s="13"/>
    </row>
    <row r="15" spans="1:23" ht="15.75" thickBot="1" x14ac:dyDescent="0.3">
      <c r="A15" s="2" t="s">
        <v>15</v>
      </c>
      <c r="B15" s="55">
        <v>1384406.5591183694</v>
      </c>
      <c r="C15" s="7">
        <v>1728493.07</v>
      </c>
      <c r="D15" s="56">
        <v>350.11</v>
      </c>
      <c r="E15" s="25">
        <v>4937</v>
      </c>
      <c r="F15" s="57">
        <v>655840</v>
      </c>
      <c r="G15" s="63">
        <f t="shared" si="2"/>
        <v>80246.730398990912</v>
      </c>
      <c r="H15" s="25">
        <f t="shared" si="3"/>
        <v>389198.15999999992</v>
      </c>
      <c r="I15" s="25">
        <f t="shared" si="4"/>
        <v>77.62</v>
      </c>
      <c r="J15" s="25">
        <f t="shared" si="5"/>
        <v>14</v>
      </c>
      <c r="K15" s="57">
        <f t="shared" si="6"/>
        <v>87734</v>
      </c>
      <c r="L15" s="63">
        <f t="shared" si="7"/>
        <v>193362.34481842932</v>
      </c>
      <c r="M15" s="25">
        <f t="shared" si="8"/>
        <v>322853.53000000003</v>
      </c>
      <c r="N15" s="25">
        <f t="shared" si="9"/>
        <v>60.569999999999993</v>
      </c>
      <c r="O15" s="25">
        <f t="shared" si="10"/>
        <v>58</v>
      </c>
      <c r="P15" s="57">
        <f t="shared" si="11"/>
        <v>44280</v>
      </c>
      <c r="R15" s="11" t="s">
        <v>195</v>
      </c>
      <c r="S15" s="14">
        <v>0.61389819389342026</v>
      </c>
      <c r="T15" s="14">
        <v>0.36597005148444195</v>
      </c>
      <c r="U15" s="14">
        <v>0.30354057600427303</v>
      </c>
      <c r="V15" s="14">
        <v>0.14539429640509752</v>
      </c>
      <c r="W15" s="14">
        <v>1</v>
      </c>
    </row>
    <row r="16" spans="1:23" x14ac:dyDescent="0.25">
      <c r="A16" s="2" t="s">
        <v>16</v>
      </c>
      <c r="B16" s="55">
        <v>1464653.2895173603</v>
      </c>
      <c r="C16" s="7">
        <v>2117691.23</v>
      </c>
      <c r="D16" s="56">
        <v>427.73</v>
      </c>
      <c r="E16" s="25">
        <v>4951</v>
      </c>
      <c r="F16" s="57">
        <v>743574</v>
      </c>
      <c r="G16" s="63">
        <f t="shared" si="2"/>
        <v>14792.172873929609</v>
      </c>
      <c r="H16" s="25">
        <f t="shared" si="3"/>
        <v>-100605.32000000007</v>
      </c>
      <c r="I16" s="25">
        <f t="shared" si="4"/>
        <v>-25.840000000000032</v>
      </c>
      <c r="J16" s="25">
        <f t="shared" si="5"/>
        <v>68</v>
      </c>
      <c r="K16" s="57">
        <f t="shared" si="6"/>
        <v>-55950</v>
      </c>
      <c r="L16" s="63">
        <f t="shared" si="7"/>
        <v>276694.21761933225</v>
      </c>
      <c r="M16" s="25">
        <f t="shared" si="8"/>
        <v>275866.25</v>
      </c>
      <c r="N16" s="25">
        <f t="shared" si="9"/>
        <v>43.349999999999966</v>
      </c>
      <c r="O16" s="25">
        <f t="shared" si="10"/>
        <v>130</v>
      </c>
      <c r="P16" s="57">
        <f t="shared" si="11"/>
        <v>-1785</v>
      </c>
    </row>
    <row r="17" spans="1:54" ht="15.75" thickBot="1" x14ac:dyDescent="0.3">
      <c r="A17" s="2" t="s">
        <v>17</v>
      </c>
      <c r="B17" s="55">
        <v>1479445.4623912899</v>
      </c>
      <c r="C17" s="7">
        <v>2017085.91</v>
      </c>
      <c r="D17" s="56">
        <v>401.89</v>
      </c>
      <c r="E17" s="25">
        <v>5019</v>
      </c>
      <c r="F17" s="57">
        <v>687624</v>
      </c>
      <c r="G17" s="63">
        <f t="shared" si="2"/>
        <v>167236.70583549095</v>
      </c>
      <c r="H17" s="25">
        <f t="shared" si="3"/>
        <v>99309.570000000065</v>
      </c>
      <c r="I17" s="25">
        <f t="shared" si="4"/>
        <v>14.150000000000034</v>
      </c>
      <c r="J17" s="25">
        <f t="shared" si="5"/>
        <v>68</v>
      </c>
      <c r="K17" s="57">
        <f t="shared" si="6"/>
        <v>81300</v>
      </c>
      <c r="L17" s="63">
        <f t="shared" si="7"/>
        <v>231589.4244174466</v>
      </c>
      <c r="M17" s="25">
        <f t="shared" si="8"/>
        <v>195987.73000000021</v>
      </c>
      <c r="N17" s="25">
        <f t="shared" si="9"/>
        <v>24.850000000000023</v>
      </c>
      <c r="O17" s="25">
        <f t="shared" si="10"/>
        <v>167</v>
      </c>
      <c r="P17" s="57">
        <f t="shared" si="11"/>
        <v>85575</v>
      </c>
    </row>
    <row r="18" spans="1:54" x14ac:dyDescent="0.25">
      <c r="A18" s="2" t="s">
        <v>18</v>
      </c>
      <c r="B18" s="55">
        <v>1646682.1682267808</v>
      </c>
      <c r="C18" s="7">
        <v>2116395.48</v>
      </c>
      <c r="D18" s="56">
        <v>416.04</v>
      </c>
      <c r="E18" s="25">
        <v>5087</v>
      </c>
      <c r="F18" s="57">
        <v>768924</v>
      </c>
      <c r="G18" s="63">
        <f t="shared" si="2"/>
        <v>-76323.109606320271</v>
      </c>
      <c r="H18" s="25">
        <f t="shared" si="3"/>
        <v>-115688.42999999993</v>
      </c>
      <c r="I18" s="25">
        <f t="shared" si="4"/>
        <v>-27.930000000000007</v>
      </c>
      <c r="J18" s="25">
        <f t="shared" si="5"/>
        <v>68</v>
      </c>
      <c r="K18" s="57">
        <f t="shared" si="6"/>
        <v>-19135</v>
      </c>
      <c r="L18" s="63">
        <f t="shared" si="7"/>
        <v>217049.62490871665</v>
      </c>
      <c r="M18" s="25">
        <f t="shared" si="8"/>
        <v>328759.52</v>
      </c>
      <c r="N18" s="25">
        <f t="shared" si="9"/>
        <v>45.31</v>
      </c>
      <c r="O18" s="25">
        <f t="shared" si="10"/>
        <v>213</v>
      </c>
      <c r="P18" s="57">
        <f t="shared" si="11"/>
        <v>34727</v>
      </c>
      <c r="R18" s="12" t="s">
        <v>202</v>
      </c>
      <c r="S18" s="12" t="s">
        <v>196</v>
      </c>
      <c r="T18" s="12" t="s">
        <v>197</v>
      </c>
      <c r="U18" s="12" t="s">
        <v>198</v>
      </c>
      <c r="V18" s="12" t="s">
        <v>199</v>
      </c>
      <c r="W18" s="12" t="s">
        <v>200</v>
      </c>
    </row>
    <row r="19" spans="1:54" x14ac:dyDescent="0.25">
      <c r="A19" s="4" t="s">
        <v>19</v>
      </c>
      <c r="B19" s="55">
        <v>1570359.0586204606</v>
      </c>
      <c r="C19" s="7">
        <v>2000707.05</v>
      </c>
      <c r="D19" s="56">
        <v>388.11</v>
      </c>
      <c r="E19" s="25">
        <v>5155</v>
      </c>
      <c r="F19" s="57">
        <v>749789</v>
      </c>
      <c r="G19" s="63">
        <f t="shared" si="2"/>
        <v>59808.769833366619</v>
      </c>
      <c r="H19" s="25">
        <f t="shared" si="3"/>
        <v>139510.76999999979</v>
      </c>
      <c r="I19" s="25">
        <f t="shared" si="4"/>
        <v>24.899999999999977</v>
      </c>
      <c r="J19" s="25">
        <f t="shared" si="5"/>
        <v>27</v>
      </c>
      <c r="K19" s="57">
        <f t="shared" si="6"/>
        <v>-31339</v>
      </c>
      <c r="L19" s="63">
        <f t="shared" si="7"/>
        <v>191102.46962756431</v>
      </c>
      <c r="M19" s="25">
        <f t="shared" si="8"/>
        <v>252177.94999999995</v>
      </c>
      <c r="N19" s="25">
        <f t="shared" si="9"/>
        <v>32.990000000000009</v>
      </c>
      <c r="O19" s="25">
        <f t="shared" si="10"/>
        <v>195</v>
      </c>
      <c r="P19" s="57">
        <f t="shared" si="11"/>
        <v>-11376</v>
      </c>
      <c r="R19" s="10" t="s">
        <v>196</v>
      </c>
      <c r="S19" s="13">
        <v>1</v>
      </c>
      <c r="T19" s="13"/>
      <c r="U19" s="13"/>
      <c r="V19" s="13"/>
      <c r="W19" s="13"/>
    </row>
    <row r="20" spans="1:54" x14ac:dyDescent="0.25">
      <c r="A20" s="4" t="s">
        <v>20</v>
      </c>
      <c r="B20" s="55">
        <v>1630167.8284538272</v>
      </c>
      <c r="C20" s="7">
        <v>2140217.8199999998</v>
      </c>
      <c r="D20" s="56">
        <v>413.01</v>
      </c>
      <c r="E20" s="25">
        <v>5182</v>
      </c>
      <c r="F20" s="57">
        <v>718450</v>
      </c>
      <c r="G20" s="63">
        <f t="shared" si="2"/>
        <v>44208.988913231064</v>
      </c>
      <c r="H20" s="25">
        <f t="shared" si="3"/>
        <v>-62654.35999999987</v>
      </c>
      <c r="I20" s="25">
        <f t="shared" si="4"/>
        <v>-12.399999999999977</v>
      </c>
      <c r="J20" s="25">
        <f t="shared" si="5"/>
        <v>4</v>
      </c>
      <c r="K20" s="57">
        <f t="shared" si="6"/>
        <v>11517</v>
      </c>
      <c r="L20" s="63">
        <f t="shared" si="7"/>
        <v>239619.63088362222</v>
      </c>
      <c r="M20" s="25">
        <f t="shared" si="8"/>
        <v>439534.40000000037</v>
      </c>
      <c r="N20" s="25">
        <f t="shared" si="9"/>
        <v>62.170000000000016</v>
      </c>
      <c r="O20" s="25">
        <f t="shared" si="10"/>
        <v>247</v>
      </c>
      <c r="P20" s="57">
        <f t="shared" si="11"/>
        <v>55255</v>
      </c>
      <c r="R20" s="10" t="s">
        <v>197</v>
      </c>
      <c r="S20" s="13">
        <v>0.46395233155032023</v>
      </c>
      <c r="T20" s="13">
        <v>1</v>
      </c>
      <c r="U20" s="13"/>
      <c r="V20" s="13"/>
      <c r="W20" s="13"/>
    </row>
    <row r="21" spans="1:54" x14ac:dyDescent="0.25">
      <c r="A21" s="3" t="s">
        <v>21</v>
      </c>
      <c r="B21" s="55">
        <v>1674376.8173670582</v>
      </c>
      <c r="C21" s="7">
        <v>2077563.46</v>
      </c>
      <c r="D21" s="56">
        <v>400.61</v>
      </c>
      <c r="E21" s="25">
        <v>5186</v>
      </c>
      <c r="F21" s="57">
        <v>729967</v>
      </c>
      <c r="G21" s="63">
        <f t="shared" si="2"/>
        <v>-167527.58414658438</v>
      </c>
      <c r="H21" s="25">
        <f t="shared" si="3"/>
        <v>-56864.780000000028</v>
      </c>
      <c r="I21" s="25">
        <f t="shared" si="4"/>
        <v>-3.8500000000000227</v>
      </c>
      <c r="J21" s="25">
        <f t="shared" si="5"/>
        <v>-93</v>
      </c>
      <c r="K21" s="57">
        <f t="shared" si="6"/>
        <v>-29842</v>
      </c>
      <c r="L21" s="63">
        <f t="shared" si="7"/>
        <v>105233.05450441479</v>
      </c>
      <c r="M21" s="25">
        <f t="shared" si="8"/>
        <v>275030.64000000013</v>
      </c>
      <c r="N21" s="25">
        <f t="shared" si="9"/>
        <v>32.25</v>
      </c>
      <c r="O21" s="25">
        <f t="shared" si="10"/>
        <v>249</v>
      </c>
      <c r="P21" s="57">
        <f t="shared" si="11"/>
        <v>3524</v>
      </c>
      <c r="R21" s="10" t="s">
        <v>198</v>
      </c>
      <c r="S21" s="13">
        <v>0.12566017169657992</v>
      </c>
      <c r="T21" s="13">
        <v>0.51159690077393172</v>
      </c>
      <c r="U21" s="13">
        <v>1</v>
      </c>
      <c r="V21" s="13"/>
      <c r="W21" s="13"/>
    </row>
    <row r="22" spans="1:54" x14ac:dyDescent="0.25">
      <c r="A22" s="3" t="s">
        <v>22</v>
      </c>
      <c r="B22" s="55">
        <v>1506849.2332204739</v>
      </c>
      <c r="C22" s="7">
        <v>2020698.68</v>
      </c>
      <c r="D22" s="56">
        <v>396.76</v>
      </c>
      <c r="E22" s="25">
        <v>5093</v>
      </c>
      <c r="F22" s="57">
        <v>700125</v>
      </c>
      <c r="G22" s="63">
        <f t="shared" si="2"/>
        <v>235000.73026621528</v>
      </c>
      <c r="H22" s="25">
        <f t="shared" si="3"/>
        <v>146892.62000000034</v>
      </c>
      <c r="I22" s="25">
        <f t="shared" si="4"/>
        <v>37.54000000000002</v>
      </c>
      <c r="J22" s="25">
        <f t="shared" si="5"/>
        <v>-102</v>
      </c>
      <c r="K22" s="57">
        <f t="shared" si="6"/>
        <v>67030</v>
      </c>
      <c r="L22" s="63">
        <f t="shared" si="7"/>
        <v>179039.56715129805</v>
      </c>
      <c r="M22" s="25">
        <f t="shared" si="8"/>
        <v>286887.88000000012</v>
      </c>
      <c r="N22" s="25">
        <f t="shared" si="9"/>
        <v>28.680000000000007</v>
      </c>
      <c r="O22" s="25">
        <f t="shared" si="10"/>
        <v>331</v>
      </c>
      <c r="P22" s="57">
        <f t="shared" si="11"/>
        <v>52757</v>
      </c>
      <c r="R22" s="10" t="s">
        <v>199</v>
      </c>
      <c r="S22" s="13">
        <v>0.35811510224327464</v>
      </c>
      <c r="T22" s="13">
        <v>0.66773680983220818</v>
      </c>
      <c r="U22" s="13">
        <v>-0.22211094767263298</v>
      </c>
      <c r="V22" s="13">
        <v>1</v>
      </c>
      <c r="W22" s="13"/>
    </row>
    <row r="23" spans="1:54" ht="15.75" thickBot="1" x14ac:dyDescent="0.3">
      <c r="A23" s="5" t="s">
        <v>23</v>
      </c>
      <c r="B23" s="55">
        <v>1741849.9634866891</v>
      </c>
      <c r="C23" s="7">
        <v>2167591.3000000003</v>
      </c>
      <c r="D23" s="56">
        <v>434.3</v>
      </c>
      <c r="E23" s="25">
        <v>4991</v>
      </c>
      <c r="F23" s="57">
        <v>767155</v>
      </c>
      <c r="G23" s="63">
        <f t="shared" si="2"/>
        <v>-178371.87147314614</v>
      </c>
      <c r="H23" s="25">
        <f t="shared" si="3"/>
        <v>136853.89999999991</v>
      </c>
      <c r="I23" s="25">
        <f t="shared" si="4"/>
        <v>28.439999999999998</v>
      </c>
      <c r="J23" s="25">
        <f t="shared" si="5"/>
        <v>-11</v>
      </c>
      <c r="K23" s="57">
        <f t="shared" si="6"/>
        <v>-52159</v>
      </c>
      <c r="L23" s="63">
        <f t="shared" si="7"/>
        <v>18581.358295160346</v>
      </c>
      <c r="M23" s="25">
        <f t="shared" si="8"/>
        <v>285437.35999999987</v>
      </c>
      <c r="N23" s="25">
        <f t="shared" si="9"/>
        <v>23.439999999999998</v>
      </c>
      <c r="O23" s="25">
        <f t="shared" si="10"/>
        <v>368</v>
      </c>
      <c r="P23" s="57">
        <f t="shared" si="11"/>
        <v>18063</v>
      </c>
      <c r="R23" s="11" t="s">
        <v>200</v>
      </c>
      <c r="S23" s="14">
        <v>0.44092842602721882</v>
      </c>
      <c r="T23" s="14">
        <v>0.62817985474668037</v>
      </c>
      <c r="U23" s="14">
        <v>-0.14019628671156559</v>
      </c>
      <c r="V23" s="14">
        <v>0.8202920057382681</v>
      </c>
      <c r="W23" s="14">
        <v>1</v>
      </c>
    </row>
    <row r="24" spans="1:54" x14ac:dyDescent="0.25">
      <c r="A24" s="5" t="s">
        <v>24</v>
      </c>
      <c r="B24" s="55">
        <v>1563478.092013543</v>
      </c>
      <c r="C24" s="7">
        <v>2304445.2000000002</v>
      </c>
      <c r="D24" s="56">
        <v>462.74</v>
      </c>
      <c r="E24" s="25">
        <v>4980</v>
      </c>
      <c r="F24" s="57">
        <v>714996</v>
      </c>
      <c r="G24" s="63">
        <f t="shared" si="2"/>
        <v>-78029.841333067743</v>
      </c>
      <c r="H24" s="25">
        <f t="shared" si="3"/>
        <v>-83649.830000000075</v>
      </c>
      <c r="I24" s="25">
        <f t="shared" si="4"/>
        <v>-15.629999999999995</v>
      </c>
      <c r="J24" s="25">
        <f t="shared" si="5"/>
        <v>-13</v>
      </c>
      <c r="K24" s="57">
        <f t="shared" si="6"/>
        <v>-86844</v>
      </c>
      <c r="L24" s="63">
        <f t="shared" si="7"/>
        <v>51037.044413463445</v>
      </c>
      <c r="M24" s="25">
        <f t="shared" si="8"/>
        <v>273997.5</v>
      </c>
      <c r="N24" s="25">
        <f t="shared" si="9"/>
        <v>24.310000000000002</v>
      </c>
      <c r="O24" s="25">
        <f t="shared" si="10"/>
        <v>314</v>
      </c>
      <c r="P24" s="57">
        <f t="shared" si="11"/>
        <v>-1085</v>
      </c>
    </row>
    <row r="25" spans="1:54" x14ac:dyDescent="0.25">
      <c r="A25" s="5" t="s">
        <v>25</v>
      </c>
      <c r="B25" s="55">
        <v>1485448.2506804753</v>
      </c>
      <c r="C25" s="7">
        <v>2220795.37</v>
      </c>
      <c r="D25" s="56">
        <v>447.11</v>
      </c>
      <c r="E25" s="25">
        <v>4967</v>
      </c>
      <c r="F25" s="57">
        <v>628152</v>
      </c>
      <c r="G25" s="63">
        <f t="shared" si="2"/>
        <v>148476.83064462594</v>
      </c>
      <c r="H25" s="25">
        <f t="shared" si="3"/>
        <v>-106908.78000000026</v>
      </c>
      <c r="I25" s="25">
        <f t="shared" si="4"/>
        <v>-22.720000000000027</v>
      </c>
      <c r="J25" s="25">
        <f t="shared" si="5"/>
        <v>14</v>
      </c>
      <c r="K25" s="57">
        <f t="shared" si="6"/>
        <v>130640</v>
      </c>
      <c r="L25" s="63">
        <f t="shared" si="7"/>
        <v>106176.25970922131</v>
      </c>
      <c r="M25" s="25">
        <f t="shared" si="8"/>
        <v>281082.29999999981</v>
      </c>
      <c r="N25" s="25">
        <f t="shared" si="9"/>
        <v>27.899999999999977</v>
      </c>
      <c r="O25" s="25">
        <f t="shared" si="10"/>
        <v>300</v>
      </c>
      <c r="P25" s="57">
        <f t="shared" si="11"/>
        <v>50059</v>
      </c>
    </row>
    <row r="26" spans="1:54" x14ac:dyDescent="0.25">
      <c r="A26" s="2" t="s">
        <v>26</v>
      </c>
      <c r="B26" s="55">
        <v>1633925.0813251012</v>
      </c>
      <c r="C26" s="7">
        <v>2113886.59</v>
      </c>
      <c r="D26" s="56">
        <v>424.39</v>
      </c>
      <c r="E26" s="25">
        <v>4981</v>
      </c>
      <c r="F26" s="57">
        <v>758792</v>
      </c>
      <c r="G26" s="63">
        <f t="shared" si="2"/>
        <v>-56156.177388302516</v>
      </c>
      <c r="H26" s="25">
        <f t="shared" si="3"/>
        <v>-62539.989999999758</v>
      </c>
      <c r="I26" s="25">
        <f t="shared" si="4"/>
        <v>-13.70999999999998</v>
      </c>
      <c r="J26" s="25">
        <f t="shared" si="5"/>
        <v>14</v>
      </c>
      <c r="K26" s="57">
        <f t="shared" si="6"/>
        <v>-58672</v>
      </c>
      <c r="L26" s="63">
        <f t="shared" si="7"/>
        <v>86877.61402111128</v>
      </c>
      <c r="M26" s="25">
        <f t="shared" si="8"/>
        <v>400473.02</v>
      </c>
      <c r="N26" s="25">
        <f t="shared" si="9"/>
        <v>58.120000000000005</v>
      </c>
      <c r="O26" s="25">
        <f t="shared" si="10"/>
        <v>230</v>
      </c>
      <c r="P26" s="57">
        <f t="shared" si="11"/>
        <v>28807</v>
      </c>
    </row>
    <row r="27" spans="1:54" x14ac:dyDescent="0.25">
      <c r="A27" s="2" t="s">
        <v>27</v>
      </c>
      <c r="B27" s="55">
        <v>1577768.9039367987</v>
      </c>
      <c r="C27" s="7">
        <v>2051346.6</v>
      </c>
      <c r="D27" s="56">
        <v>410.68</v>
      </c>
      <c r="E27" s="25">
        <v>4995</v>
      </c>
      <c r="F27" s="57">
        <v>700120</v>
      </c>
      <c r="G27" s="63">
        <f t="shared" si="2"/>
        <v>163578.60319989384</v>
      </c>
      <c r="H27" s="25">
        <f t="shared" si="3"/>
        <v>342210.87999999989</v>
      </c>
      <c r="I27" s="25">
        <f t="shared" si="4"/>
        <v>60.399999999999977</v>
      </c>
      <c r="J27" s="25">
        <f t="shared" si="5"/>
        <v>86</v>
      </c>
      <c r="K27" s="57">
        <f t="shared" si="6"/>
        <v>41669</v>
      </c>
      <c r="L27" s="63">
        <f t="shared" si="7"/>
        <v>13787.293367855018</v>
      </c>
      <c r="M27" s="25">
        <f t="shared" si="8"/>
        <v>212810.39999999991</v>
      </c>
      <c r="N27" s="25">
        <f t="shared" si="9"/>
        <v>25.069999999999993</v>
      </c>
      <c r="O27" s="25">
        <f t="shared" si="10"/>
        <v>201</v>
      </c>
      <c r="P27" s="57">
        <f t="shared" si="11"/>
        <v>14092</v>
      </c>
    </row>
    <row r="28" spans="1:54" ht="15.75" thickBot="1" x14ac:dyDescent="0.3">
      <c r="A28" s="2" t="s">
        <v>28</v>
      </c>
      <c r="B28" s="55">
        <v>1741347.5071366925</v>
      </c>
      <c r="C28" s="7">
        <v>2393557.48</v>
      </c>
      <c r="D28" s="56">
        <v>471.08</v>
      </c>
      <c r="E28" s="25">
        <v>5081</v>
      </c>
      <c r="F28" s="57">
        <v>741789</v>
      </c>
      <c r="G28" s="63">
        <f t="shared" si="2"/>
        <v>-30312.620327956043</v>
      </c>
      <c r="H28" s="25">
        <f t="shared" si="3"/>
        <v>-180483.83999999985</v>
      </c>
      <c r="I28" s="25">
        <f t="shared" si="4"/>
        <v>-44.339999999999975</v>
      </c>
      <c r="J28" s="25">
        <f t="shared" si="5"/>
        <v>105</v>
      </c>
      <c r="K28" s="57">
        <f t="shared" si="6"/>
        <v>31410</v>
      </c>
      <c r="L28" s="63">
        <f t="shared" si="7"/>
        <v>-31400.119498108048</v>
      </c>
      <c r="M28" s="25">
        <f t="shared" si="8"/>
        <v>16513.820000000298</v>
      </c>
      <c r="N28" s="25">
        <f t="shared" si="9"/>
        <v>-6.9799999999999613</v>
      </c>
      <c r="O28" s="25">
        <f t="shared" si="10"/>
        <v>112</v>
      </c>
      <c r="P28" s="57">
        <f t="shared" si="11"/>
        <v>1387</v>
      </c>
    </row>
    <row r="29" spans="1:54" x14ac:dyDescent="0.25">
      <c r="A29" s="2" t="s">
        <v>29</v>
      </c>
      <c r="B29" s="55">
        <v>1711034.8868087365</v>
      </c>
      <c r="C29" s="7">
        <v>2213073.64</v>
      </c>
      <c r="D29" s="56">
        <v>426.74</v>
      </c>
      <c r="E29" s="25">
        <v>5186</v>
      </c>
      <c r="F29" s="57">
        <v>773199</v>
      </c>
      <c r="G29" s="63">
        <f t="shared" si="2"/>
        <v>152696.906326761</v>
      </c>
      <c r="H29" s="25">
        <f t="shared" si="3"/>
        <v>232081.35999999987</v>
      </c>
      <c r="I29" s="25">
        <f t="shared" si="4"/>
        <v>34.610000000000014</v>
      </c>
      <c r="J29" s="25">
        <f t="shared" si="5"/>
        <v>114</v>
      </c>
      <c r="K29" s="57">
        <f t="shared" si="6"/>
        <v>30452</v>
      </c>
      <c r="L29" s="63">
        <f t="shared" si="7"/>
        <v>173827.889530638</v>
      </c>
      <c r="M29" s="25">
        <f t="shared" si="8"/>
        <v>431739.52</v>
      </c>
      <c r="N29" s="25">
        <f t="shared" si="9"/>
        <v>91.139999999999986</v>
      </c>
      <c r="O29" s="25">
        <f t="shared" si="10"/>
        <v>-79</v>
      </c>
      <c r="P29" s="57">
        <f t="shared" si="11"/>
        <v>-14755</v>
      </c>
      <c r="AW29" s="12"/>
      <c r="AX29" s="12" t="s">
        <v>143</v>
      </c>
      <c r="AY29" s="12" t="s">
        <v>142</v>
      </c>
      <c r="AZ29" s="12" t="s">
        <v>0</v>
      </c>
      <c r="BA29" s="12" t="s">
        <v>1</v>
      </c>
      <c r="BB29" s="12" t="s">
        <v>141</v>
      </c>
    </row>
    <row r="30" spans="1:54" x14ac:dyDescent="0.25">
      <c r="A30" s="2" t="s">
        <v>30</v>
      </c>
      <c r="B30" s="55">
        <v>1863731.7931354975</v>
      </c>
      <c r="C30" s="7">
        <v>2445155</v>
      </c>
      <c r="D30" s="56">
        <v>461.35</v>
      </c>
      <c r="E30" s="25">
        <v>5300</v>
      </c>
      <c r="F30" s="57">
        <v>803651</v>
      </c>
      <c r="G30" s="63">
        <f t="shared" si="2"/>
        <v>-102270.26488747261</v>
      </c>
      <c r="H30" s="25">
        <f t="shared" si="3"/>
        <v>-192270</v>
      </c>
      <c r="I30" s="25">
        <f t="shared" si="4"/>
        <v>-40.25</v>
      </c>
      <c r="J30" s="25">
        <f t="shared" si="5"/>
        <v>50</v>
      </c>
      <c r="K30" s="57">
        <f t="shared" si="6"/>
        <v>-65238</v>
      </c>
      <c r="L30" s="63">
        <f t="shared" si="7"/>
        <v>-32992.299010821152</v>
      </c>
      <c r="M30" s="25">
        <f t="shared" si="8"/>
        <v>216049.96000000043</v>
      </c>
      <c r="N30" s="25">
        <f t="shared" si="9"/>
        <v>59.230000000000018</v>
      </c>
      <c r="O30" s="25">
        <f t="shared" si="10"/>
        <v>-188</v>
      </c>
      <c r="P30" s="57">
        <f t="shared" si="11"/>
        <v>-38280</v>
      </c>
      <c r="AW30" s="10" t="s">
        <v>143</v>
      </c>
      <c r="AX30" s="10">
        <v>1</v>
      </c>
      <c r="AY30" s="10"/>
      <c r="AZ30" s="10"/>
      <c r="BA30" s="10"/>
      <c r="BB30" s="10"/>
    </row>
    <row r="31" spans="1:54" x14ac:dyDescent="0.25">
      <c r="A31" s="4" t="s">
        <v>31</v>
      </c>
      <c r="B31" s="55">
        <v>1761461.5282480249</v>
      </c>
      <c r="C31" s="7">
        <v>2252885</v>
      </c>
      <c r="D31" s="56">
        <v>421.1</v>
      </c>
      <c r="E31" s="25">
        <v>5350</v>
      </c>
      <c r="F31" s="57">
        <v>738413</v>
      </c>
      <c r="G31" s="63">
        <f t="shared" si="2"/>
        <v>108325.93108942453</v>
      </c>
      <c r="H31" s="25">
        <f t="shared" si="3"/>
        <v>326867.2200000002</v>
      </c>
      <c r="I31" s="25">
        <f t="shared" si="4"/>
        <v>54.079999999999984</v>
      </c>
      <c r="J31" s="25">
        <f t="shared" si="5"/>
        <v>79</v>
      </c>
      <c r="K31" s="57">
        <f t="shared" si="6"/>
        <v>35292</v>
      </c>
      <c r="L31" s="63">
        <f t="shared" si="7"/>
        <v>34191.097390958108</v>
      </c>
      <c r="M31" s="25">
        <f t="shared" si="8"/>
        <v>322737.62000000011</v>
      </c>
      <c r="N31" s="25">
        <f t="shared" si="9"/>
        <v>82.639999999999986</v>
      </c>
      <c r="O31" s="25">
        <f t="shared" si="10"/>
        <v>-237</v>
      </c>
      <c r="P31" s="57">
        <f t="shared" si="11"/>
        <v>15817</v>
      </c>
      <c r="AW31" s="10" t="s">
        <v>142</v>
      </c>
      <c r="AX31" s="10">
        <v>0.42415110018596019</v>
      </c>
      <c r="AY31" s="10">
        <v>1</v>
      </c>
      <c r="AZ31" s="10"/>
      <c r="BA31" s="10"/>
      <c r="BB31" s="10"/>
    </row>
    <row r="32" spans="1:54" x14ac:dyDescent="0.25">
      <c r="A32" s="4" t="s">
        <v>32</v>
      </c>
      <c r="B32" s="55">
        <v>1869787.4593374494</v>
      </c>
      <c r="C32" s="7">
        <v>2579752.2200000002</v>
      </c>
      <c r="D32" s="56">
        <v>475.18</v>
      </c>
      <c r="E32" s="25">
        <v>5429</v>
      </c>
      <c r="F32" s="57">
        <v>773705</v>
      </c>
      <c r="G32" s="63">
        <f t="shared" si="2"/>
        <v>-90177.587465976365</v>
      </c>
      <c r="H32" s="25">
        <f t="shared" si="3"/>
        <v>-227158.12000000011</v>
      </c>
      <c r="I32" s="25">
        <f t="shared" si="4"/>
        <v>-42.319999999999993</v>
      </c>
      <c r="J32" s="25">
        <f t="shared" si="5"/>
        <v>6</v>
      </c>
      <c r="K32" s="57">
        <f t="shared" si="6"/>
        <v>-40214</v>
      </c>
      <c r="L32" s="63">
        <f t="shared" si="7"/>
        <v>3337.4825731925666</v>
      </c>
      <c r="M32" s="25">
        <f t="shared" si="8"/>
        <v>50245.35999999987</v>
      </c>
      <c r="N32" s="25">
        <f t="shared" si="9"/>
        <v>51.03000000000003</v>
      </c>
      <c r="O32" s="25">
        <f t="shared" si="10"/>
        <v>-431</v>
      </c>
      <c r="P32" s="57">
        <f t="shared" si="11"/>
        <v>-26758</v>
      </c>
      <c r="AW32" s="10" t="s">
        <v>0</v>
      </c>
      <c r="AX32" s="10">
        <v>3.6380275045493654E-2</v>
      </c>
      <c r="AY32" s="10">
        <v>0.79772165471536771</v>
      </c>
      <c r="AZ32" s="10">
        <v>1</v>
      </c>
      <c r="BA32" s="10"/>
      <c r="BB32" s="10"/>
    </row>
    <row r="33" spans="1:54" x14ac:dyDescent="0.25">
      <c r="A33" s="3" t="s">
        <v>33</v>
      </c>
      <c r="B33" s="55">
        <v>1779609.871871473</v>
      </c>
      <c r="C33" s="7">
        <v>2352594.1</v>
      </c>
      <c r="D33" s="56">
        <v>432.86</v>
      </c>
      <c r="E33" s="25">
        <v>5435</v>
      </c>
      <c r="F33" s="57">
        <v>733491</v>
      </c>
      <c r="G33" s="63">
        <f t="shared" si="2"/>
        <v>-93721.071499701124</v>
      </c>
      <c r="H33" s="25">
        <f t="shared" si="3"/>
        <v>-45007.540000000037</v>
      </c>
      <c r="I33" s="25">
        <f t="shared" si="4"/>
        <v>-7.4200000000000159</v>
      </c>
      <c r="J33" s="25">
        <f t="shared" si="5"/>
        <v>-11</v>
      </c>
      <c r="K33" s="57">
        <f t="shared" si="6"/>
        <v>19391</v>
      </c>
      <c r="L33" s="63">
        <f t="shared" si="7"/>
        <v>88618.50229038042</v>
      </c>
      <c r="M33" s="25">
        <f t="shared" si="8"/>
        <v>63837.049999999814</v>
      </c>
      <c r="N33" s="25">
        <f t="shared" si="9"/>
        <v>50.909999999999968</v>
      </c>
      <c r="O33" s="25">
        <f t="shared" si="10"/>
        <v>-440</v>
      </c>
      <c r="P33" s="57">
        <f t="shared" si="11"/>
        <v>-56366</v>
      </c>
      <c r="AW33" s="10" t="s">
        <v>1</v>
      </c>
      <c r="AX33" s="10">
        <v>0.15211891971200608</v>
      </c>
      <c r="AY33" s="10">
        <v>-0.54714390541122393</v>
      </c>
      <c r="AZ33" s="10">
        <v>-0.93164445937736773</v>
      </c>
      <c r="BA33" s="10">
        <v>1</v>
      </c>
      <c r="BB33" s="10"/>
    </row>
    <row r="34" spans="1:54" ht="15.75" thickBot="1" x14ac:dyDescent="0.3">
      <c r="A34" s="3" t="s">
        <v>34</v>
      </c>
      <c r="B34" s="55">
        <v>1685888.8003717719</v>
      </c>
      <c r="C34" s="7">
        <v>2307586.56</v>
      </c>
      <c r="D34" s="56">
        <v>425.44</v>
      </c>
      <c r="E34" s="25">
        <v>5424</v>
      </c>
      <c r="F34" s="57">
        <v>752882</v>
      </c>
      <c r="G34" s="63">
        <f t="shared" si="2"/>
        <v>74542.521410077577</v>
      </c>
      <c r="H34" s="25">
        <f t="shared" si="3"/>
        <v>145442.10000000009</v>
      </c>
      <c r="I34" s="25">
        <f t="shared" si="4"/>
        <v>32.300000000000011</v>
      </c>
      <c r="J34" s="25">
        <f t="shared" si="5"/>
        <v>-65</v>
      </c>
      <c r="K34" s="57">
        <f t="shared" si="6"/>
        <v>32336</v>
      </c>
      <c r="L34" s="63">
        <f t="shared" si="7"/>
        <v>187682.36739029409</v>
      </c>
      <c r="M34" s="25">
        <f t="shared" si="8"/>
        <v>96538.799999999814</v>
      </c>
      <c r="N34" s="25">
        <f t="shared" si="9"/>
        <v>63.800000000000011</v>
      </c>
      <c r="O34" s="25">
        <f t="shared" si="10"/>
        <v>-510</v>
      </c>
      <c r="P34" s="57">
        <f t="shared" si="11"/>
        <v>-49916</v>
      </c>
      <c r="AW34" s="11" t="s">
        <v>141</v>
      </c>
      <c r="AX34" s="11">
        <v>0.2400584049947391</v>
      </c>
      <c r="AY34" s="11">
        <v>-0.48426410562928679</v>
      </c>
      <c r="AZ34" s="11">
        <v>-0.88325352583934746</v>
      </c>
      <c r="BA34" s="11">
        <v>0.95844559988117894</v>
      </c>
      <c r="BB34" s="11">
        <v>1</v>
      </c>
    </row>
    <row r="35" spans="1:54" x14ac:dyDescent="0.25">
      <c r="A35" s="5" t="s">
        <v>35</v>
      </c>
      <c r="B35" s="55">
        <v>1760431.3217818495</v>
      </c>
      <c r="C35" s="7">
        <v>2453028.66</v>
      </c>
      <c r="D35" s="56">
        <v>457.74</v>
      </c>
      <c r="E35" s="25">
        <v>5359</v>
      </c>
      <c r="F35" s="57">
        <v>785218</v>
      </c>
      <c r="G35" s="63">
        <f t="shared" si="2"/>
        <v>-145916.18535484304</v>
      </c>
      <c r="H35" s="25">
        <f t="shared" si="3"/>
        <v>125414.04000000004</v>
      </c>
      <c r="I35" s="25">
        <f t="shared" si="4"/>
        <v>29.310000000000002</v>
      </c>
      <c r="J35" s="25">
        <f t="shared" si="5"/>
        <v>-65</v>
      </c>
      <c r="K35" s="57">
        <f t="shared" si="6"/>
        <v>-71307</v>
      </c>
      <c r="L35" s="63">
        <f t="shared" si="7"/>
        <v>86123.946093075676</v>
      </c>
      <c r="M35" s="25">
        <f t="shared" si="8"/>
        <v>78653.939999999944</v>
      </c>
      <c r="N35" s="25">
        <f t="shared" si="9"/>
        <v>50.629999999999995</v>
      </c>
      <c r="O35" s="25">
        <f t="shared" si="10"/>
        <v>-379</v>
      </c>
      <c r="P35" s="57">
        <f t="shared" si="11"/>
        <v>-31390</v>
      </c>
    </row>
    <row r="36" spans="1:54" x14ac:dyDescent="0.25">
      <c r="A36" s="5" t="s">
        <v>36</v>
      </c>
      <c r="B36" s="55">
        <v>1614515.1364270065</v>
      </c>
      <c r="C36" s="7">
        <v>2578442.7000000002</v>
      </c>
      <c r="D36" s="56">
        <v>487.05</v>
      </c>
      <c r="E36" s="25">
        <v>5294</v>
      </c>
      <c r="F36" s="57">
        <v>713911</v>
      </c>
      <c r="G36" s="63">
        <f t="shared" si="2"/>
        <v>-22890.626037309878</v>
      </c>
      <c r="H36" s="25">
        <f t="shared" si="3"/>
        <v>-76565.030000000261</v>
      </c>
      <c r="I36" s="25">
        <f t="shared" si="4"/>
        <v>-12.04000000000002</v>
      </c>
      <c r="J36" s="25">
        <f t="shared" si="5"/>
        <v>-27</v>
      </c>
      <c r="K36" s="57">
        <f t="shared" si="6"/>
        <v>-35700</v>
      </c>
      <c r="L36" s="63">
        <f t="shared" si="7"/>
        <v>179677.55427205749</v>
      </c>
      <c r="M36" s="25">
        <f t="shared" si="8"/>
        <v>53550.499999999534</v>
      </c>
      <c r="N36" s="25">
        <f t="shared" si="9"/>
        <v>50.749999999999943</v>
      </c>
      <c r="O36" s="25">
        <f t="shared" si="10"/>
        <v>-400</v>
      </c>
      <c r="P36" s="57">
        <f t="shared" si="11"/>
        <v>-37866</v>
      </c>
    </row>
    <row r="37" spans="1:54" x14ac:dyDescent="0.25">
      <c r="A37" s="5" t="s">
        <v>37</v>
      </c>
      <c r="B37" s="55">
        <v>1591624.5103896966</v>
      </c>
      <c r="C37" s="7">
        <v>2501877.67</v>
      </c>
      <c r="D37" s="56">
        <v>475.01</v>
      </c>
      <c r="E37" s="25">
        <v>5267</v>
      </c>
      <c r="F37" s="57">
        <v>678211</v>
      </c>
      <c r="G37" s="63">
        <f t="shared" si="2"/>
        <v>129178.18495651591</v>
      </c>
      <c r="H37" s="25">
        <f t="shared" si="3"/>
        <v>12481.939999999944</v>
      </c>
      <c r="I37" s="25">
        <f t="shared" si="4"/>
        <v>7.5</v>
      </c>
      <c r="J37" s="25">
        <f t="shared" si="5"/>
        <v>-56</v>
      </c>
      <c r="K37" s="57">
        <f t="shared" si="6"/>
        <v>109388</v>
      </c>
      <c r="L37" s="63">
        <f t="shared" si="7"/>
        <v>296960.30007302668</v>
      </c>
      <c r="M37" s="25">
        <f t="shared" si="8"/>
        <v>17688.110000000335</v>
      </c>
      <c r="N37" s="25">
        <f t="shared" si="9"/>
        <v>44.060000000000059</v>
      </c>
      <c r="O37" s="25">
        <f t="shared" si="10"/>
        <v>-413</v>
      </c>
      <c r="P37" s="57">
        <f t="shared" si="11"/>
        <v>2151</v>
      </c>
    </row>
    <row r="38" spans="1:54" x14ac:dyDescent="0.25">
      <c r="A38" s="2" t="s">
        <v>38</v>
      </c>
      <c r="B38" s="55">
        <v>1720802.6953462125</v>
      </c>
      <c r="C38" s="7">
        <v>2514359.61</v>
      </c>
      <c r="D38" s="56">
        <v>482.51</v>
      </c>
      <c r="E38" s="25">
        <v>5211</v>
      </c>
      <c r="F38" s="57">
        <v>787599</v>
      </c>
      <c r="G38" s="63">
        <f t="shared" si="2"/>
        <v>-129246.49804155878</v>
      </c>
      <c r="H38" s="25">
        <f t="shared" si="3"/>
        <v>-250202.60999999987</v>
      </c>
      <c r="I38" s="25">
        <f t="shared" si="4"/>
        <v>-46.759999999999991</v>
      </c>
      <c r="J38" s="25">
        <f t="shared" si="5"/>
        <v>-15</v>
      </c>
      <c r="K38" s="57">
        <f t="shared" si="6"/>
        <v>-73387</v>
      </c>
      <c r="L38" s="63">
        <f t="shared" si="7"/>
        <v>-196347.24158534152</v>
      </c>
      <c r="M38" s="25">
        <f t="shared" si="8"/>
        <v>-53765.839999999851</v>
      </c>
      <c r="N38" s="25">
        <f t="shared" si="9"/>
        <v>40.019999999999982</v>
      </c>
      <c r="O38" s="25">
        <f t="shared" si="10"/>
        <v>-502</v>
      </c>
      <c r="P38" s="57">
        <f t="shared" si="11"/>
        <v>-84290</v>
      </c>
    </row>
    <row r="39" spans="1:54" x14ac:dyDescent="0.25">
      <c r="A39" s="2" t="s">
        <v>39</v>
      </c>
      <c r="B39" s="55">
        <v>1591556.1973046537</v>
      </c>
      <c r="C39" s="7">
        <v>2264157</v>
      </c>
      <c r="D39" s="56">
        <v>435.75</v>
      </c>
      <c r="E39" s="25">
        <v>5196</v>
      </c>
      <c r="F39" s="57">
        <v>714212</v>
      </c>
      <c r="G39" s="63">
        <f t="shared" si="2"/>
        <v>118391.19033393078</v>
      </c>
      <c r="H39" s="25">
        <f t="shared" si="3"/>
        <v>145914.30000000028</v>
      </c>
      <c r="I39" s="25">
        <f t="shared" si="4"/>
        <v>28.350000000000023</v>
      </c>
      <c r="J39" s="25">
        <f t="shared" si="5"/>
        <v>-3</v>
      </c>
      <c r="K39" s="57">
        <f t="shared" si="6"/>
        <v>28964</v>
      </c>
      <c r="L39" s="63">
        <f t="shared" si="7"/>
        <v>-175886.14485826204</v>
      </c>
      <c r="M39" s="25">
        <f t="shared" si="8"/>
        <v>-16240.199999999721</v>
      </c>
      <c r="N39" s="25">
        <f t="shared" si="9"/>
        <v>47.050000000000011</v>
      </c>
      <c r="O39" s="25">
        <f t="shared" si="10"/>
        <v>-540</v>
      </c>
      <c r="P39" s="57">
        <f t="shared" si="11"/>
        <v>-52561</v>
      </c>
    </row>
    <row r="40" spans="1:54" x14ac:dyDescent="0.25">
      <c r="A40" s="2" t="s">
        <v>40</v>
      </c>
      <c r="B40" s="55">
        <v>1709947.3876385845</v>
      </c>
      <c r="C40" s="7">
        <v>2410071.3000000003</v>
      </c>
      <c r="D40" s="56">
        <v>464.1</v>
      </c>
      <c r="E40" s="25">
        <v>5193</v>
      </c>
      <c r="F40" s="57">
        <v>743176</v>
      </c>
      <c r="G40" s="63">
        <f t="shared" si="2"/>
        <v>174915.38870079</v>
      </c>
      <c r="H40" s="25">
        <f t="shared" si="3"/>
        <v>234741.85999999987</v>
      </c>
      <c r="I40" s="25">
        <f t="shared" si="4"/>
        <v>53.779999999999973</v>
      </c>
      <c r="J40" s="25">
        <f t="shared" si="5"/>
        <v>-86</v>
      </c>
      <c r="K40" s="57">
        <f t="shared" si="6"/>
        <v>15268</v>
      </c>
      <c r="L40" s="63">
        <f t="shared" si="7"/>
        <v>-94773.351921927882</v>
      </c>
      <c r="M40" s="25">
        <f t="shared" si="8"/>
        <v>126762.5</v>
      </c>
      <c r="N40" s="25">
        <f t="shared" si="9"/>
        <v>77.38</v>
      </c>
      <c r="O40" s="25">
        <f t="shared" si="10"/>
        <v>-508</v>
      </c>
      <c r="P40" s="57">
        <f t="shared" si="11"/>
        <v>-501</v>
      </c>
    </row>
    <row r="41" spans="1:54" x14ac:dyDescent="0.25">
      <c r="A41" s="2" t="s">
        <v>41</v>
      </c>
      <c r="B41" s="55">
        <v>1884862.7763393745</v>
      </c>
      <c r="C41" s="7">
        <v>2644813.16</v>
      </c>
      <c r="D41" s="56">
        <v>517.88</v>
      </c>
      <c r="E41" s="25">
        <v>5107</v>
      </c>
      <c r="F41" s="57">
        <v>758444</v>
      </c>
      <c r="G41" s="63">
        <f t="shared" si="2"/>
        <v>-54123.282214698149</v>
      </c>
      <c r="H41" s="25">
        <f t="shared" si="3"/>
        <v>16391.800000000279</v>
      </c>
      <c r="I41" s="25">
        <f t="shared" si="4"/>
        <v>2.7000000000000455</v>
      </c>
      <c r="J41" s="25">
        <f t="shared" si="5"/>
        <v>5</v>
      </c>
      <c r="K41" s="57">
        <f t="shared" si="6"/>
        <v>6927</v>
      </c>
      <c r="L41" s="63">
        <f t="shared" si="7"/>
        <v>-247966.04262099182</v>
      </c>
      <c r="M41" s="25">
        <f t="shared" si="8"/>
        <v>-134643.44000000041</v>
      </c>
      <c r="N41" s="25">
        <f t="shared" si="9"/>
        <v>17.67999999999995</v>
      </c>
      <c r="O41" s="25">
        <f t="shared" si="10"/>
        <v>-420</v>
      </c>
      <c r="P41" s="57">
        <f t="shared" si="11"/>
        <v>-46196</v>
      </c>
    </row>
    <row r="42" spans="1:54" x14ac:dyDescent="0.25">
      <c r="A42" s="2" t="s">
        <v>42</v>
      </c>
      <c r="B42" s="55">
        <v>1830739.4941246763</v>
      </c>
      <c r="C42" s="7">
        <v>2661204.9600000004</v>
      </c>
      <c r="D42" s="56">
        <v>520.58000000000004</v>
      </c>
      <c r="E42" s="25">
        <v>5112</v>
      </c>
      <c r="F42" s="57">
        <v>765371</v>
      </c>
      <c r="G42" s="63">
        <f t="shared" si="2"/>
        <v>-35086.868485693354</v>
      </c>
      <c r="H42" s="25">
        <f t="shared" si="3"/>
        <v>-85582.340000000317</v>
      </c>
      <c r="I42" s="25">
        <f t="shared" si="4"/>
        <v>-16.840000000000032</v>
      </c>
      <c r="J42" s="25">
        <f t="shared" si="5"/>
        <v>1</v>
      </c>
      <c r="K42" s="57">
        <f t="shared" si="6"/>
        <v>-11141</v>
      </c>
      <c r="L42" s="63">
        <f t="shared" si="7"/>
        <v>-210892.55128460471</v>
      </c>
      <c r="M42" s="25">
        <f t="shared" si="8"/>
        <v>-248766.24000000069</v>
      </c>
      <c r="N42" s="25">
        <f t="shared" si="9"/>
        <v>-6.4200000000000728</v>
      </c>
      <c r="O42" s="25">
        <f t="shared" si="10"/>
        <v>-420</v>
      </c>
      <c r="P42" s="57">
        <f t="shared" si="11"/>
        <v>-56949</v>
      </c>
    </row>
    <row r="43" spans="1:54" x14ac:dyDescent="0.25">
      <c r="A43" s="4" t="s">
        <v>43</v>
      </c>
      <c r="B43" s="55">
        <v>1795652.625638983</v>
      </c>
      <c r="C43" s="7">
        <v>2575622.62</v>
      </c>
      <c r="D43" s="56">
        <v>503.74</v>
      </c>
      <c r="E43" s="25">
        <v>5113</v>
      </c>
      <c r="F43" s="57">
        <v>754230</v>
      </c>
      <c r="G43" s="63">
        <f t="shared" si="2"/>
        <v>77472.316271658987</v>
      </c>
      <c r="H43" s="25">
        <f t="shared" si="3"/>
        <v>54374.959999999963</v>
      </c>
      <c r="I43" s="25">
        <f t="shared" si="4"/>
        <v>22.470000000000027</v>
      </c>
      <c r="J43" s="25">
        <f t="shared" si="5"/>
        <v>-115</v>
      </c>
      <c r="K43" s="57">
        <f t="shared" si="6"/>
        <v>-7283</v>
      </c>
      <c r="L43" s="63">
        <f t="shared" si="7"/>
        <v>-53157.007236274425</v>
      </c>
      <c r="M43" s="25">
        <f t="shared" si="8"/>
        <v>-72844.919999999925</v>
      </c>
      <c r="N43" s="25">
        <f t="shared" si="9"/>
        <v>28.200000000000045</v>
      </c>
      <c r="O43" s="25">
        <f t="shared" si="10"/>
        <v>-408</v>
      </c>
      <c r="P43" s="57">
        <f t="shared" si="11"/>
        <v>-36066</v>
      </c>
    </row>
    <row r="44" spans="1:54" x14ac:dyDescent="0.25">
      <c r="A44" s="6" t="s">
        <v>44</v>
      </c>
      <c r="B44" s="55">
        <v>1873124.941910642</v>
      </c>
      <c r="C44" s="7">
        <v>2629997.58</v>
      </c>
      <c r="D44" s="56">
        <v>526.21</v>
      </c>
      <c r="E44" s="25">
        <v>4998</v>
      </c>
      <c r="F44" s="57">
        <v>746947</v>
      </c>
      <c r="G44" s="63">
        <f t="shared" si="2"/>
        <v>-4896.5677487885114</v>
      </c>
      <c r="H44" s="25">
        <f t="shared" si="3"/>
        <v>-213566.43000000017</v>
      </c>
      <c r="I44" s="25">
        <f t="shared" si="4"/>
        <v>-42.440000000000055</v>
      </c>
      <c r="J44" s="25">
        <f t="shared" si="5"/>
        <v>-3</v>
      </c>
      <c r="K44" s="57">
        <f t="shared" si="6"/>
        <v>-69822</v>
      </c>
      <c r="L44" s="63">
        <f t="shared" si="7"/>
        <v>-143431.55413928186</v>
      </c>
      <c r="M44" s="25">
        <f t="shared" si="8"/>
        <v>-45721.230000000447</v>
      </c>
      <c r="N44" s="25">
        <f t="shared" si="9"/>
        <v>26.339999999999918</v>
      </c>
      <c r="O44" s="25">
        <f t="shared" si="10"/>
        <v>-321</v>
      </c>
      <c r="P44" s="57">
        <f t="shared" si="11"/>
        <v>-76492</v>
      </c>
    </row>
    <row r="45" spans="1:54" x14ac:dyDescent="0.25">
      <c r="A45" s="3" t="s">
        <v>45</v>
      </c>
      <c r="B45" s="55">
        <v>1868228.3741618535</v>
      </c>
      <c r="C45" s="7">
        <v>2416431.15</v>
      </c>
      <c r="D45" s="56">
        <v>483.77</v>
      </c>
      <c r="E45" s="25">
        <v>4995</v>
      </c>
      <c r="F45" s="57">
        <v>677125</v>
      </c>
      <c r="G45" s="63">
        <f t="shared" si="2"/>
        <v>5342.7936002125498</v>
      </c>
      <c r="H45" s="25">
        <f t="shared" si="3"/>
        <v>-12305.790000000037</v>
      </c>
      <c r="I45" s="25">
        <f t="shared" si="4"/>
        <v>5.4700000000000273</v>
      </c>
      <c r="J45" s="25">
        <f t="shared" si="5"/>
        <v>-81</v>
      </c>
      <c r="K45" s="57">
        <f t="shared" si="6"/>
        <v>25841</v>
      </c>
      <c r="L45" s="63">
        <f t="shared" si="7"/>
        <v>-187333.10097590112</v>
      </c>
      <c r="M45" s="25">
        <f t="shared" si="8"/>
        <v>45975.149999999907</v>
      </c>
      <c r="N45" s="25">
        <f t="shared" si="9"/>
        <v>44.529999999999973</v>
      </c>
      <c r="O45" s="25">
        <f t="shared" si="10"/>
        <v>-334</v>
      </c>
      <c r="P45" s="57">
        <f t="shared" si="11"/>
        <v>-17905</v>
      </c>
    </row>
    <row r="46" spans="1:54" x14ac:dyDescent="0.25">
      <c r="A46" s="3" t="s">
        <v>46</v>
      </c>
      <c r="B46" s="55">
        <v>1873571.167762066</v>
      </c>
      <c r="C46" s="7">
        <v>2404125.36</v>
      </c>
      <c r="D46" s="56">
        <v>489.24</v>
      </c>
      <c r="E46" s="25">
        <v>4914</v>
      </c>
      <c r="F46" s="57">
        <v>702966</v>
      </c>
      <c r="G46" s="63">
        <f t="shared" si="2"/>
        <v>-27015.89988714084</v>
      </c>
      <c r="H46" s="25">
        <f t="shared" si="3"/>
        <v>127557.24000000022</v>
      </c>
      <c r="I46" s="25">
        <f t="shared" si="4"/>
        <v>19.129999999999995</v>
      </c>
      <c r="J46" s="25">
        <f t="shared" si="5"/>
        <v>66</v>
      </c>
      <c r="K46" s="57">
        <f t="shared" si="6"/>
        <v>50862</v>
      </c>
      <c r="L46" s="63">
        <f t="shared" si="7"/>
        <v>-311023.03657969879</v>
      </c>
      <c r="M46" s="25">
        <f t="shared" si="8"/>
        <v>50986.560000000056</v>
      </c>
      <c r="N46" s="25">
        <f t="shared" si="9"/>
        <v>42.629999999999995</v>
      </c>
      <c r="O46" s="25">
        <f t="shared" si="10"/>
        <v>-298</v>
      </c>
      <c r="P46" s="57">
        <f t="shared" si="11"/>
        <v>-33842</v>
      </c>
    </row>
    <row r="47" spans="1:54" x14ac:dyDescent="0.25">
      <c r="A47" s="5" t="s">
        <v>47</v>
      </c>
      <c r="B47" s="55">
        <v>1846555.2678749252</v>
      </c>
      <c r="C47" s="7">
        <v>2531682.6</v>
      </c>
      <c r="D47" s="56">
        <v>508.37</v>
      </c>
      <c r="E47" s="25">
        <v>4980</v>
      </c>
      <c r="F47" s="57">
        <v>753828</v>
      </c>
      <c r="G47" s="63">
        <f t="shared" si="2"/>
        <v>-52362.577175861225</v>
      </c>
      <c r="H47" s="25">
        <f t="shared" si="3"/>
        <v>100310.59999999963</v>
      </c>
      <c r="I47" s="25">
        <f t="shared" si="4"/>
        <v>29.42999999999995</v>
      </c>
      <c r="J47" s="25">
        <f t="shared" si="5"/>
        <v>-86</v>
      </c>
      <c r="K47" s="57">
        <f t="shared" si="6"/>
        <v>-77783</v>
      </c>
      <c r="L47" s="63">
        <f t="shared" si="7"/>
        <v>-249759.84199694614</v>
      </c>
      <c r="M47" s="25">
        <f t="shared" si="8"/>
        <v>-7242.8999999999069</v>
      </c>
      <c r="N47" s="25">
        <f t="shared" si="9"/>
        <v>46.330000000000041</v>
      </c>
      <c r="O47" s="25">
        <f t="shared" si="10"/>
        <v>-429</v>
      </c>
      <c r="P47" s="57">
        <f t="shared" si="11"/>
        <v>-98624</v>
      </c>
    </row>
    <row r="48" spans="1:54" x14ac:dyDescent="0.25">
      <c r="A48" s="5" t="s">
        <v>48</v>
      </c>
      <c r="B48" s="55">
        <v>1794192.6906990639</v>
      </c>
      <c r="C48" s="7">
        <v>2631993.1999999997</v>
      </c>
      <c r="D48" s="56">
        <v>537.79999999999995</v>
      </c>
      <c r="E48" s="25">
        <v>4894</v>
      </c>
      <c r="F48" s="57">
        <v>676045</v>
      </c>
      <c r="G48" s="63">
        <f t="shared" si="2"/>
        <v>94392.119763659313</v>
      </c>
      <c r="H48" s="25">
        <f t="shared" si="3"/>
        <v>-112427.41999999946</v>
      </c>
      <c r="I48" s="25">
        <f t="shared" si="4"/>
        <v>-18.729999999999905</v>
      </c>
      <c r="J48" s="25">
        <f t="shared" si="5"/>
        <v>-40</v>
      </c>
      <c r="K48" s="57">
        <f t="shared" si="6"/>
        <v>4317</v>
      </c>
      <c r="L48" s="63">
        <f t="shared" si="7"/>
        <v>-237474.37429462932</v>
      </c>
      <c r="M48" s="25">
        <f t="shared" si="8"/>
        <v>131349.85000000009</v>
      </c>
      <c r="N48" s="25">
        <f t="shared" si="9"/>
        <v>78.330000000000041</v>
      </c>
      <c r="O48" s="25">
        <f t="shared" si="10"/>
        <v>-409</v>
      </c>
      <c r="P48" s="57">
        <f t="shared" si="11"/>
        <v>-37388</v>
      </c>
    </row>
    <row r="49" spans="1:16" x14ac:dyDescent="0.25">
      <c r="A49" s="5" t="s">
        <v>49</v>
      </c>
      <c r="B49" s="55">
        <v>1888584.8104627233</v>
      </c>
      <c r="C49" s="7">
        <v>2519565.7800000003</v>
      </c>
      <c r="D49" s="56">
        <v>519.07000000000005</v>
      </c>
      <c r="E49" s="25">
        <v>4854</v>
      </c>
      <c r="F49" s="57">
        <v>680362</v>
      </c>
      <c r="G49" s="63">
        <f t="shared" si="2"/>
        <v>-364129.35670185229</v>
      </c>
      <c r="H49" s="25">
        <f t="shared" si="3"/>
        <v>-58972.010000000242</v>
      </c>
      <c r="I49" s="25">
        <f t="shared" si="4"/>
        <v>3.4599999999999227</v>
      </c>
      <c r="J49" s="25">
        <f t="shared" si="5"/>
        <v>-145</v>
      </c>
      <c r="K49" s="57">
        <f t="shared" si="6"/>
        <v>22947</v>
      </c>
      <c r="L49" s="63">
        <f t="shared" si="7"/>
        <v>-339756.721768572</v>
      </c>
      <c r="M49" s="25">
        <f t="shared" si="8"/>
        <v>81893.219999999739</v>
      </c>
      <c r="N49" s="25">
        <f t="shared" si="9"/>
        <v>105.52999999999997</v>
      </c>
      <c r="O49" s="25">
        <f t="shared" si="10"/>
        <v>-689</v>
      </c>
      <c r="P49" s="57">
        <f t="shared" si="11"/>
        <v>-82031</v>
      </c>
    </row>
    <row r="50" spans="1:16" x14ac:dyDescent="0.25">
      <c r="A50" s="2" t="s">
        <v>50</v>
      </c>
      <c r="B50" s="55">
        <v>1524455.453760871</v>
      </c>
      <c r="C50" s="7">
        <v>2460593.77</v>
      </c>
      <c r="D50" s="56">
        <v>522.53</v>
      </c>
      <c r="E50" s="25">
        <v>4709</v>
      </c>
      <c r="F50" s="57">
        <v>703309</v>
      </c>
      <c r="G50" s="63">
        <f t="shared" si="2"/>
        <v>-108785.4013144793</v>
      </c>
      <c r="H50" s="25">
        <f t="shared" si="3"/>
        <v>-212676.96999999974</v>
      </c>
      <c r="I50" s="25">
        <f t="shared" si="4"/>
        <v>-39.729999999999961</v>
      </c>
      <c r="J50" s="25">
        <f t="shared" si="5"/>
        <v>-53</v>
      </c>
      <c r="K50" s="57">
        <f t="shared" si="6"/>
        <v>-41658</v>
      </c>
      <c r="L50" s="63">
        <f t="shared" si="7"/>
        <v>-56732.423819956137</v>
      </c>
      <c r="M50" s="25">
        <f t="shared" si="8"/>
        <v>-256259.04999999981</v>
      </c>
      <c r="N50" s="25">
        <f t="shared" si="9"/>
        <v>47.950000000000045</v>
      </c>
      <c r="O50" s="25">
        <f t="shared" si="10"/>
        <v>-845</v>
      </c>
      <c r="P50" s="57">
        <f t="shared" si="11"/>
        <v>-132180</v>
      </c>
    </row>
    <row r="51" spans="1:16" x14ac:dyDescent="0.25">
      <c r="A51" s="2" t="s">
        <v>51</v>
      </c>
      <c r="B51" s="55">
        <v>1415670.0524463917</v>
      </c>
      <c r="C51" s="7">
        <v>2247916.8000000003</v>
      </c>
      <c r="D51" s="56">
        <v>482.8</v>
      </c>
      <c r="E51" s="25">
        <v>4656</v>
      </c>
      <c r="F51" s="57">
        <v>661651</v>
      </c>
      <c r="G51" s="63">
        <f t="shared" si="2"/>
        <v>199503.98327026493</v>
      </c>
      <c r="H51" s="25">
        <f t="shared" si="3"/>
        <v>288917</v>
      </c>
      <c r="I51" s="25">
        <f t="shared" si="4"/>
        <v>58.680000000000007</v>
      </c>
      <c r="J51" s="25">
        <f t="shared" si="5"/>
        <v>29</v>
      </c>
      <c r="K51" s="57">
        <f t="shared" si="6"/>
        <v>81024</v>
      </c>
      <c r="L51" s="63">
        <f t="shared" si="7"/>
        <v>-40005.443802695256</v>
      </c>
      <c r="M51" s="25">
        <f t="shared" si="8"/>
        <v>-197022.2900000005</v>
      </c>
      <c r="N51" s="25">
        <f t="shared" si="9"/>
        <v>47.009999999999934</v>
      </c>
      <c r="O51" s="25">
        <f t="shared" si="10"/>
        <v>-785</v>
      </c>
      <c r="P51" s="57">
        <f t="shared" si="11"/>
        <v>-108018</v>
      </c>
    </row>
    <row r="52" spans="1:16" x14ac:dyDescent="0.25">
      <c r="A52" s="2" t="s">
        <v>52</v>
      </c>
      <c r="B52" s="55">
        <v>1615174.0357166566</v>
      </c>
      <c r="C52" s="7">
        <v>2536833.8000000003</v>
      </c>
      <c r="D52" s="56">
        <v>541.48</v>
      </c>
      <c r="E52" s="25">
        <v>4685</v>
      </c>
      <c r="F52" s="57">
        <v>742675</v>
      </c>
      <c r="G52" s="63">
        <f t="shared" si="2"/>
        <v>21722.698001726065</v>
      </c>
      <c r="H52" s="25">
        <f t="shared" si="3"/>
        <v>-26664.08000000054</v>
      </c>
      <c r="I52" s="25">
        <f t="shared" si="4"/>
        <v>-5.9200000000000728</v>
      </c>
      <c r="J52" s="25">
        <f t="shared" si="5"/>
        <v>2</v>
      </c>
      <c r="K52" s="57">
        <f t="shared" si="6"/>
        <v>-30427</v>
      </c>
      <c r="L52" s="63">
        <f t="shared" si="7"/>
        <v>39634.169820088893</v>
      </c>
      <c r="M52" s="25">
        <f t="shared" si="8"/>
        <v>-193418.12000000011</v>
      </c>
      <c r="N52" s="25">
        <f t="shared" si="9"/>
        <v>53.899999999999977</v>
      </c>
      <c r="O52" s="25">
        <f t="shared" si="10"/>
        <v>-749</v>
      </c>
      <c r="P52" s="57">
        <f t="shared" si="11"/>
        <v>-135993</v>
      </c>
    </row>
    <row r="53" spans="1:16" x14ac:dyDescent="0.25">
      <c r="A53" s="2" t="s">
        <v>53</v>
      </c>
      <c r="B53" s="55">
        <v>1636896.7337183827</v>
      </c>
      <c r="C53" s="7">
        <v>2510169.7199999997</v>
      </c>
      <c r="D53" s="56">
        <v>535.55999999999995</v>
      </c>
      <c r="E53" s="25">
        <v>4687</v>
      </c>
      <c r="F53" s="57">
        <v>712248</v>
      </c>
      <c r="G53" s="63">
        <f t="shared" si="2"/>
        <v>-17049.790878311032</v>
      </c>
      <c r="H53" s="25">
        <f t="shared" si="3"/>
        <v>-97731</v>
      </c>
      <c r="I53" s="25">
        <f t="shared" si="4"/>
        <v>-21.399999999999977</v>
      </c>
      <c r="J53" s="25">
        <f t="shared" si="5"/>
        <v>5</v>
      </c>
      <c r="K53" s="57">
        <f t="shared" si="6"/>
        <v>-3826</v>
      </c>
      <c r="L53" s="63">
        <f t="shared" si="7"/>
        <v>-61224.62324902066</v>
      </c>
      <c r="M53" s="25">
        <f t="shared" si="8"/>
        <v>-86630.849999999627</v>
      </c>
      <c r="N53" s="25">
        <f t="shared" si="9"/>
        <v>60.930000000000064</v>
      </c>
      <c r="O53" s="25">
        <f t="shared" si="10"/>
        <v>-624</v>
      </c>
      <c r="P53" s="57">
        <f t="shared" si="11"/>
        <v>-87207</v>
      </c>
    </row>
    <row r="54" spans="1:16" x14ac:dyDescent="0.25">
      <c r="A54" s="2" t="s">
        <v>54</v>
      </c>
      <c r="B54" s="55">
        <v>1619846.9428400716</v>
      </c>
      <c r="C54" s="7">
        <v>2412438.7199999997</v>
      </c>
      <c r="D54" s="56">
        <v>514.16</v>
      </c>
      <c r="E54" s="25">
        <v>4692</v>
      </c>
      <c r="F54" s="57">
        <v>708422</v>
      </c>
      <c r="G54" s="63">
        <f t="shared" si="2"/>
        <v>122648.67556263693</v>
      </c>
      <c r="H54" s="25">
        <f t="shared" si="3"/>
        <v>90338.980000000447</v>
      </c>
      <c r="I54" s="25">
        <f t="shared" si="4"/>
        <v>17.780000000000086</v>
      </c>
      <c r="J54" s="25">
        <f t="shared" si="5"/>
        <v>13</v>
      </c>
      <c r="K54" s="57">
        <f t="shared" si="6"/>
        <v>9742</v>
      </c>
      <c r="L54" s="63">
        <f t="shared" si="7"/>
        <v>77918.542123083025</v>
      </c>
      <c r="M54" s="25">
        <f t="shared" si="8"/>
        <v>-174691.6799999997</v>
      </c>
      <c r="N54" s="25">
        <f t="shared" si="9"/>
        <v>31.100000000000023</v>
      </c>
      <c r="O54" s="25">
        <f t="shared" si="10"/>
        <v>-588</v>
      </c>
      <c r="P54" s="57">
        <f t="shared" si="11"/>
        <v>-77242</v>
      </c>
    </row>
    <row r="55" spans="1:16" x14ac:dyDescent="0.25">
      <c r="A55" s="4" t="s">
        <v>55</v>
      </c>
      <c r="B55" s="55">
        <v>1742495.6184027086</v>
      </c>
      <c r="C55" s="7">
        <v>2502777.7000000002</v>
      </c>
      <c r="D55" s="56">
        <v>531.94000000000005</v>
      </c>
      <c r="E55" s="25">
        <v>4705</v>
      </c>
      <c r="F55" s="57">
        <v>718164</v>
      </c>
      <c r="G55" s="63">
        <f t="shared" si="2"/>
        <v>-12802.230631348444</v>
      </c>
      <c r="H55" s="25">
        <f t="shared" si="3"/>
        <v>81498.649999999441</v>
      </c>
      <c r="I55" s="25">
        <f t="shared" si="4"/>
        <v>20.6099999999999</v>
      </c>
      <c r="J55" s="25">
        <f t="shared" si="5"/>
        <v>-28</v>
      </c>
      <c r="K55" s="57">
        <f t="shared" si="6"/>
        <v>-47709</v>
      </c>
      <c r="L55" s="63">
        <f t="shared" si="7"/>
        <v>-37832.636261037085</v>
      </c>
      <c r="M55" s="25">
        <f t="shared" si="8"/>
        <v>-112164.75000000047</v>
      </c>
      <c r="N55" s="25">
        <f t="shared" si="9"/>
        <v>50.709999999999923</v>
      </c>
      <c r="O55" s="25">
        <f t="shared" si="10"/>
        <v>-602</v>
      </c>
      <c r="P55" s="57">
        <f t="shared" si="11"/>
        <v>-93338</v>
      </c>
    </row>
    <row r="56" spans="1:16" x14ac:dyDescent="0.25">
      <c r="A56" s="6" t="s">
        <v>56</v>
      </c>
      <c r="B56" s="55">
        <v>1729693.3877713601</v>
      </c>
      <c r="C56" s="7">
        <v>2584276.3499999996</v>
      </c>
      <c r="D56" s="56">
        <v>552.54999999999995</v>
      </c>
      <c r="E56" s="25">
        <v>4677</v>
      </c>
      <c r="F56" s="57">
        <v>670455</v>
      </c>
      <c r="G56" s="63">
        <f t="shared" si="2"/>
        <v>-48798.114585407777</v>
      </c>
      <c r="H56" s="25">
        <f t="shared" si="3"/>
        <v>-121870.04999999981</v>
      </c>
      <c r="I56" s="25">
        <f t="shared" si="4"/>
        <v>-24.25</v>
      </c>
      <c r="J56" s="25">
        <f t="shared" si="5"/>
        <v>-16</v>
      </c>
      <c r="K56" s="57">
        <f t="shared" si="6"/>
        <v>-11235</v>
      </c>
      <c r="L56" s="63">
        <f t="shared" si="7"/>
        <v>-92113.490008630324</v>
      </c>
      <c r="M56" s="25">
        <f t="shared" si="8"/>
        <v>-51209.759999999776</v>
      </c>
      <c r="N56" s="25">
        <f t="shared" si="9"/>
        <v>62.720000000000027</v>
      </c>
      <c r="O56" s="25">
        <f t="shared" si="10"/>
        <v>-560</v>
      </c>
      <c r="P56" s="57">
        <f t="shared" si="11"/>
        <v>-71338</v>
      </c>
    </row>
    <row r="57" spans="1:16" x14ac:dyDescent="0.25">
      <c r="A57" s="3" t="s">
        <v>57</v>
      </c>
      <c r="B57" s="55">
        <v>1680895.2731859523</v>
      </c>
      <c r="C57" s="7">
        <v>2462406.2999999998</v>
      </c>
      <c r="D57" s="56">
        <v>528.29999999999995</v>
      </c>
      <c r="E57" s="25">
        <v>4661</v>
      </c>
      <c r="F57" s="57">
        <v>659220</v>
      </c>
      <c r="G57" s="63">
        <f t="shared" si="2"/>
        <v>-118347.14200358512</v>
      </c>
      <c r="H57" s="25">
        <f t="shared" si="3"/>
        <v>-7294.3799999998882</v>
      </c>
      <c r="I57" s="25">
        <f t="shared" si="4"/>
        <v>3.57000000000005</v>
      </c>
      <c r="J57" s="25">
        <f t="shared" si="5"/>
        <v>-45</v>
      </c>
      <c r="K57" s="57">
        <f t="shared" si="6"/>
        <v>9904</v>
      </c>
      <c r="L57" s="63">
        <f t="shared" si="7"/>
        <v>5103.6978025624994</v>
      </c>
      <c r="M57" s="25">
        <f t="shared" si="8"/>
        <v>-91325.419999999925</v>
      </c>
      <c r="N57" s="25">
        <f t="shared" si="9"/>
        <v>51.710000000000036</v>
      </c>
      <c r="O57" s="25">
        <f t="shared" si="10"/>
        <v>-573</v>
      </c>
      <c r="P57" s="57">
        <f t="shared" si="11"/>
        <v>-66336</v>
      </c>
    </row>
    <row r="58" spans="1:16" x14ac:dyDescent="0.25">
      <c r="A58" s="3" t="s">
        <v>58</v>
      </c>
      <c r="B58" s="55">
        <v>1562548.1311823672</v>
      </c>
      <c r="C58" s="7">
        <v>2455111.92</v>
      </c>
      <c r="D58" s="56">
        <v>531.87</v>
      </c>
      <c r="E58" s="25">
        <v>4616</v>
      </c>
      <c r="F58" s="57">
        <v>669124</v>
      </c>
      <c r="G58" s="63">
        <f t="shared" si="2"/>
        <v>34247.29469561181</v>
      </c>
      <c r="H58" s="25">
        <f t="shared" si="3"/>
        <v>69327.780000000261</v>
      </c>
      <c r="I58" s="25">
        <f t="shared" si="4"/>
        <v>22.830000000000041</v>
      </c>
      <c r="J58" s="25">
        <f t="shared" si="5"/>
        <v>-65</v>
      </c>
      <c r="K58" s="57">
        <f t="shared" si="6"/>
        <v>-13920</v>
      </c>
      <c r="L58" s="63">
        <f t="shared" si="7"/>
        <v>71429.861249419162</v>
      </c>
      <c r="M58" s="25">
        <f t="shared" si="8"/>
        <v>-114388.7799999998</v>
      </c>
      <c r="N58" s="25">
        <f t="shared" si="9"/>
        <v>53.75</v>
      </c>
      <c r="O58" s="25">
        <f t="shared" si="10"/>
        <v>-619</v>
      </c>
      <c r="P58" s="57">
        <f t="shared" si="11"/>
        <v>-91696</v>
      </c>
    </row>
    <row r="59" spans="1:16" x14ac:dyDescent="0.25">
      <c r="A59" s="5" t="s">
        <v>59</v>
      </c>
      <c r="B59" s="55">
        <v>1596795.425877979</v>
      </c>
      <c r="C59" s="7">
        <v>2524439.7000000002</v>
      </c>
      <c r="D59" s="56">
        <v>554.70000000000005</v>
      </c>
      <c r="E59" s="25">
        <v>4551</v>
      </c>
      <c r="F59" s="57">
        <v>655204</v>
      </c>
      <c r="G59" s="63">
        <f t="shared" si="2"/>
        <v>-40077.109473544406</v>
      </c>
      <c r="H59" s="25">
        <f t="shared" si="3"/>
        <v>238903.34999999963</v>
      </c>
      <c r="I59" s="25">
        <f t="shared" si="4"/>
        <v>61.42999999999995</v>
      </c>
      <c r="J59" s="25">
        <f t="shared" si="5"/>
        <v>-66</v>
      </c>
      <c r="K59" s="57">
        <f t="shared" si="6"/>
        <v>-16547</v>
      </c>
      <c r="L59" s="63">
        <f t="shared" si="7"/>
        <v>-5178.6496713801753</v>
      </c>
      <c r="M59" s="25">
        <f t="shared" si="8"/>
        <v>-56071.350000000093</v>
      </c>
      <c r="N59" s="25">
        <f t="shared" si="9"/>
        <v>75.789999999999964</v>
      </c>
      <c r="O59" s="25">
        <f t="shared" si="10"/>
        <v>-636</v>
      </c>
      <c r="P59" s="57">
        <f t="shared" si="11"/>
        <v>-65667</v>
      </c>
    </row>
    <row r="60" spans="1:16" x14ac:dyDescent="0.25">
      <c r="A60" s="5" t="s">
        <v>60</v>
      </c>
      <c r="B60" s="55">
        <v>1556718.3164044346</v>
      </c>
      <c r="C60" s="7">
        <v>2763343.05</v>
      </c>
      <c r="D60" s="56">
        <v>616.13</v>
      </c>
      <c r="E60" s="25">
        <v>4485</v>
      </c>
      <c r="F60" s="57">
        <v>638657</v>
      </c>
      <c r="G60" s="63">
        <f t="shared" si="2"/>
        <v>-7890.2277102833614</v>
      </c>
      <c r="H60" s="25">
        <f t="shared" si="3"/>
        <v>-161884.04999999981</v>
      </c>
      <c r="I60" s="25">
        <f t="shared" si="4"/>
        <v>8.4700000000000273</v>
      </c>
      <c r="J60" s="25">
        <f t="shared" si="5"/>
        <v>-320</v>
      </c>
      <c r="K60" s="57">
        <f t="shared" si="6"/>
        <v>-40326</v>
      </c>
      <c r="L60" s="63">
        <f t="shared" si="7"/>
        <v>57161.056894376874</v>
      </c>
      <c r="M60" s="25">
        <f t="shared" si="8"/>
        <v>-293799.88999999966</v>
      </c>
      <c r="N60" s="25">
        <f t="shared" si="9"/>
        <v>21.830000000000041</v>
      </c>
      <c r="O60" s="25">
        <f t="shared" si="10"/>
        <v>-614</v>
      </c>
      <c r="P60" s="57">
        <f t="shared" si="11"/>
        <v>-64453</v>
      </c>
    </row>
    <row r="61" spans="1:16" x14ac:dyDescent="0.25">
      <c r="A61" s="5" t="s">
        <v>61</v>
      </c>
      <c r="B61" s="55">
        <v>1548828.0886941513</v>
      </c>
      <c r="C61" s="7">
        <v>2601459</v>
      </c>
      <c r="D61" s="56">
        <v>624.6</v>
      </c>
      <c r="E61" s="25">
        <v>4165</v>
      </c>
      <c r="F61" s="57">
        <v>598331</v>
      </c>
      <c r="G61" s="63">
        <f t="shared" si="2"/>
        <v>-81105.05875323643</v>
      </c>
      <c r="H61" s="25">
        <f t="shared" si="3"/>
        <v>-397124.2799999998</v>
      </c>
      <c r="I61" s="25">
        <f t="shared" si="4"/>
        <v>-54.120000000000005</v>
      </c>
      <c r="J61" s="25">
        <f t="shared" si="5"/>
        <v>-301</v>
      </c>
      <c r="K61" s="57">
        <f t="shared" si="6"/>
        <v>-27202</v>
      </c>
      <c r="L61" s="63">
        <f t="shared" si="7"/>
        <v>9032.8287857663818</v>
      </c>
      <c r="M61" s="25">
        <f t="shared" si="8"/>
        <v>-270578.04000000004</v>
      </c>
      <c r="N61" s="25">
        <f t="shared" si="9"/>
        <v>-15.060000000000059</v>
      </c>
      <c r="O61" s="25">
        <f t="shared" si="10"/>
        <v>-341</v>
      </c>
      <c r="P61" s="57">
        <f t="shared" si="11"/>
        <v>-61825</v>
      </c>
    </row>
    <row r="62" spans="1:16" x14ac:dyDescent="0.25">
      <c r="A62" s="2" t="s">
        <v>62</v>
      </c>
      <c r="B62" s="55">
        <v>1467723.0299409148</v>
      </c>
      <c r="C62" s="7">
        <v>2204334.7200000002</v>
      </c>
      <c r="D62" s="56">
        <v>570.48</v>
      </c>
      <c r="E62" s="25">
        <v>3864</v>
      </c>
      <c r="F62" s="57">
        <v>571129</v>
      </c>
      <c r="G62" s="63">
        <f t="shared" si="2"/>
        <v>-92058.421297218418</v>
      </c>
      <c r="H62" s="25">
        <f t="shared" si="3"/>
        <v>-153440.21000000043</v>
      </c>
      <c r="I62" s="25">
        <f t="shared" si="4"/>
        <v>-40.670000000000073</v>
      </c>
      <c r="J62" s="25">
        <f t="shared" si="5"/>
        <v>7</v>
      </c>
      <c r="K62" s="57">
        <f t="shared" si="6"/>
        <v>-17496</v>
      </c>
      <c r="L62" s="63">
        <f t="shared" si="7"/>
        <v>74387.140675828094</v>
      </c>
      <c r="M62" s="25">
        <f t="shared" si="8"/>
        <v>131815.79999999981</v>
      </c>
      <c r="N62" s="25">
        <f t="shared" si="9"/>
        <v>43.649999999999977</v>
      </c>
      <c r="O62" s="25">
        <f t="shared" si="10"/>
        <v>-60</v>
      </c>
      <c r="P62" s="57">
        <f t="shared" si="11"/>
        <v>16802</v>
      </c>
    </row>
    <row r="63" spans="1:16" x14ac:dyDescent="0.25">
      <c r="A63" s="2" t="s">
        <v>63</v>
      </c>
      <c r="B63" s="55">
        <v>1375664.6086436964</v>
      </c>
      <c r="C63" s="7">
        <v>2050894.5099999998</v>
      </c>
      <c r="D63" s="56">
        <v>529.80999999999995</v>
      </c>
      <c r="E63" s="25">
        <v>3871</v>
      </c>
      <c r="F63" s="57">
        <v>553633</v>
      </c>
      <c r="G63" s="63">
        <f t="shared" si="2"/>
        <v>279143.59689304908</v>
      </c>
      <c r="H63" s="25">
        <f t="shared" si="3"/>
        <v>292521.17000000039</v>
      </c>
      <c r="I63" s="25">
        <f t="shared" si="4"/>
        <v>65.57000000000005</v>
      </c>
      <c r="J63" s="25">
        <f t="shared" si="5"/>
        <v>65</v>
      </c>
      <c r="K63" s="57">
        <f t="shared" si="6"/>
        <v>53049</v>
      </c>
      <c r="L63" s="63">
        <f t="shared" si="7"/>
        <v>66283.144127995707</v>
      </c>
      <c r="M63" s="25">
        <f t="shared" si="8"/>
        <v>68852.080000000075</v>
      </c>
      <c r="N63" s="25">
        <f t="shared" si="9"/>
        <v>26.700000000000045</v>
      </c>
      <c r="O63" s="25">
        <f t="shared" si="10"/>
        <v>-62</v>
      </c>
      <c r="P63" s="57">
        <f t="shared" si="11"/>
        <v>-14679</v>
      </c>
    </row>
    <row r="64" spans="1:16" x14ac:dyDescent="0.25">
      <c r="A64" s="2" t="s">
        <v>64</v>
      </c>
      <c r="B64" s="55">
        <v>1654808.2055367455</v>
      </c>
      <c r="C64" s="7">
        <v>2343415.6800000002</v>
      </c>
      <c r="D64" s="56">
        <v>595.38</v>
      </c>
      <c r="E64" s="25">
        <v>3936</v>
      </c>
      <c r="F64" s="57">
        <v>606682</v>
      </c>
      <c r="G64" s="63">
        <f t="shared" si="2"/>
        <v>-79136.095067383489</v>
      </c>
      <c r="H64" s="25">
        <f t="shared" si="3"/>
        <v>80123.189999999944</v>
      </c>
      <c r="I64" s="25">
        <f t="shared" si="4"/>
        <v>1.1100000000000136</v>
      </c>
      <c r="J64" s="25">
        <f t="shared" si="5"/>
        <v>127</v>
      </c>
      <c r="K64" s="57">
        <f t="shared" si="6"/>
        <v>18359</v>
      </c>
      <c r="L64" s="63">
        <f t="shared" si="7"/>
        <v>35280.787359755719</v>
      </c>
      <c r="M64" s="25">
        <f t="shared" si="8"/>
        <v>46316.200000000186</v>
      </c>
      <c r="N64" s="25">
        <f t="shared" si="9"/>
        <v>29.060000000000059</v>
      </c>
      <c r="O64" s="25">
        <f t="shared" si="10"/>
        <v>-109</v>
      </c>
      <c r="P64" s="57">
        <f t="shared" si="11"/>
        <v>-1397</v>
      </c>
    </row>
    <row r="65" spans="1:16" x14ac:dyDescent="0.25">
      <c r="A65" s="2" t="s">
        <v>65</v>
      </c>
      <c r="B65" s="55">
        <v>1575672.110469362</v>
      </c>
      <c r="C65" s="7">
        <v>2423538.87</v>
      </c>
      <c r="D65" s="56">
        <v>596.49</v>
      </c>
      <c r="E65" s="25">
        <v>4063</v>
      </c>
      <c r="F65" s="57">
        <v>625041</v>
      </c>
      <c r="G65" s="63">
        <f t="shared" si="2"/>
        <v>122093.37449379265</v>
      </c>
      <c r="H65" s="25">
        <f t="shared" si="3"/>
        <v>-185791.83000000007</v>
      </c>
      <c r="I65" s="25">
        <f t="shared" si="4"/>
        <v>-51.230000000000018</v>
      </c>
      <c r="J65" s="25">
        <f t="shared" si="5"/>
        <v>41</v>
      </c>
      <c r="K65" s="57">
        <f t="shared" si="6"/>
        <v>6139</v>
      </c>
      <c r="L65" s="63">
        <f t="shared" si="7"/>
        <v>-99857.199761003722</v>
      </c>
      <c r="M65" s="25">
        <f t="shared" si="8"/>
        <v>5895.9300000001676</v>
      </c>
      <c r="N65" s="25">
        <f t="shared" si="9"/>
        <v>34.860000000000014</v>
      </c>
      <c r="O65" s="25">
        <f t="shared" si="10"/>
        <v>-215</v>
      </c>
      <c r="P65" s="57">
        <f t="shared" si="11"/>
        <v>-78909</v>
      </c>
    </row>
    <row r="66" spans="1:16" x14ac:dyDescent="0.25">
      <c r="A66" s="2" t="s">
        <v>66</v>
      </c>
      <c r="B66" s="55">
        <v>1697765.4849631547</v>
      </c>
      <c r="C66" s="7">
        <v>2237747.04</v>
      </c>
      <c r="D66" s="56">
        <v>545.26</v>
      </c>
      <c r="E66" s="25">
        <v>4104</v>
      </c>
      <c r="F66" s="57">
        <v>631180</v>
      </c>
      <c r="G66" s="63">
        <f t="shared" si="2"/>
        <v>6897.4971785168163</v>
      </c>
      <c r="H66" s="25">
        <f t="shared" si="3"/>
        <v>152865.90999999968</v>
      </c>
      <c r="I66" s="25">
        <f t="shared" si="4"/>
        <v>37.389999999999986</v>
      </c>
      <c r="J66" s="25">
        <f t="shared" si="5"/>
        <v>-1</v>
      </c>
      <c r="K66" s="57">
        <f t="shared" si="6"/>
        <v>-6354</v>
      </c>
      <c r="L66" s="63">
        <f t="shared" si="7"/>
        <v>94497.875589192146</v>
      </c>
      <c r="M66" s="25">
        <f t="shared" si="8"/>
        <v>175403.0700000003</v>
      </c>
      <c r="N66" s="25">
        <f t="shared" si="9"/>
        <v>77.810000000000059</v>
      </c>
      <c r="O66" s="25">
        <f t="shared" si="10"/>
        <v>-231</v>
      </c>
      <c r="P66" s="57">
        <f t="shared" si="11"/>
        <v>-34405</v>
      </c>
    </row>
    <row r="67" spans="1:16" x14ac:dyDescent="0.25">
      <c r="A67" s="4" t="s">
        <v>67</v>
      </c>
      <c r="B67" s="55">
        <v>1704662.9821416715</v>
      </c>
      <c r="C67" s="7">
        <v>2390612.9499999997</v>
      </c>
      <c r="D67" s="56">
        <v>582.65</v>
      </c>
      <c r="E67" s="25">
        <v>4103</v>
      </c>
      <c r="F67" s="57">
        <v>624826</v>
      </c>
      <c r="G67" s="63">
        <f t="shared" ref="G67:G130" si="12">B68-B67</f>
        <v>-67083.084378941683</v>
      </c>
      <c r="H67" s="25">
        <f t="shared" ref="H67:H130" si="13">C68-C67</f>
        <v>142453.64000000013</v>
      </c>
      <c r="I67" s="25">
        <f t="shared" ref="I67:I130" si="14">D68-D67</f>
        <v>32.620000000000005</v>
      </c>
      <c r="J67" s="25">
        <f t="shared" ref="J67:J130" si="15">E68-E67</f>
        <v>14</v>
      </c>
      <c r="K67" s="57">
        <f t="shared" ref="K67:K130" si="16">F68-F67</f>
        <v>-25709</v>
      </c>
      <c r="L67" s="63">
        <f t="shared" ref="L67:L120" si="17">B79-B67</f>
        <v>-11607.84704242181</v>
      </c>
      <c r="M67" s="25">
        <f t="shared" ref="M67:M120" si="18">C79-C67</f>
        <v>-4507.7499999995343</v>
      </c>
      <c r="N67" s="25">
        <f t="shared" ref="N67:N120" si="19">D79-D67</f>
        <v>29.800000000000068</v>
      </c>
      <c r="O67" s="25">
        <f t="shared" ref="O67:O120" si="20">E79-E67</f>
        <v>-207</v>
      </c>
      <c r="P67" s="57">
        <f t="shared" ref="P67:P120" si="21">F79-F67</f>
        <v>-44186</v>
      </c>
    </row>
    <row r="68" spans="1:16" x14ac:dyDescent="0.25">
      <c r="A68" s="6" t="s">
        <v>68</v>
      </c>
      <c r="B68" s="55">
        <v>1637579.8977627298</v>
      </c>
      <c r="C68" s="7">
        <v>2533066.59</v>
      </c>
      <c r="D68" s="56">
        <v>615.27</v>
      </c>
      <c r="E68" s="25">
        <v>4117</v>
      </c>
      <c r="F68" s="57">
        <v>599117</v>
      </c>
      <c r="G68" s="63">
        <f t="shared" si="12"/>
        <v>48419.073225785047</v>
      </c>
      <c r="H68" s="25">
        <f t="shared" si="13"/>
        <v>-161985.70999999996</v>
      </c>
      <c r="I68" s="25">
        <f t="shared" si="14"/>
        <v>-35.259999999999991</v>
      </c>
      <c r="J68" s="25">
        <f t="shared" si="15"/>
        <v>-29</v>
      </c>
      <c r="K68" s="57">
        <f t="shared" si="16"/>
        <v>-6233</v>
      </c>
      <c r="L68" s="63">
        <f t="shared" si="17"/>
        <v>63027.219013476744</v>
      </c>
      <c r="M68" s="25">
        <f t="shared" si="18"/>
        <v>-52384.229999999981</v>
      </c>
      <c r="N68" s="25">
        <f t="shared" si="19"/>
        <v>16.590000000000032</v>
      </c>
      <c r="O68" s="25">
        <f t="shared" si="20"/>
        <v>-191</v>
      </c>
      <c r="P68" s="57">
        <f t="shared" si="21"/>
        <v>-49460</v>
      </c>
    </row>
    <row r="69" spans="1:16" x14ac:dyDescent="0.25">
      <c r="A69" s="3" t="s">
        <v>69</v>
      </c>
      <c r="B69" s="55">
        <v>1685998.9709885148</v>
      </c>
      <c r="C69" s="7">
        <v>2371080.88</v>
      </c>
      <c r="D69" s="56">
        <v>580.01</v>
      </c>
      <c r="E69" s="25">
        <v>4088</v>
      </c>
      <c r="F69" s="57">
        <v>592884</v>
      </c>
      <c r="G69" s="63">
        <f t="shared" si="12"/>
        <v>-52020.978556728456</v>
      </c>
      <c r="H69" s="25">
        <f t="shared" si="13"/>
        <v>-30357.739999999758</v>
      </c>
      <c r="I69" s="25">
        <f t="shared" si="14"/>
        <v>5.6100000000000136</v>
      </c>
      <c r="J69" s="25">
        <f t="shared" si="15"/>
        <v>-91</v>
      </c>
      <c r="K69" s="57">
        <f t="shared" si="16"/>
        <v>-15456</v>
      </c>
      <c r="L69" s="63">
        <f t="shared" si="17"/>
        <v>34284.737436101772</v>
      </c>
      <c r="M69" s="25">
        <f t="shared" si="18"/>
        <v>42080.620000000112</v>
      </c>
      <c r="N69" s="25">
        <f t="shared" si="19"/>
        <v>40.340000000000032</v>
      </c>
      <c r="O69" s="25">
        <f t="shared" si="20"/>
        <v>-198</v>
      </c>
      <c r="P69" s="57">
        <f t="shared" si="21"/>
        <v>-28707</v>
      </c>
    </row>
    <row r="70" spans="1:16" x14ac:dyDescent="0.25">
      <c r="A70" s="3" t="s">
        <v>70</v>
      </c>
      <c r="B70" s="55">
        <v>1633977.9924317864</v>
      </c>
      <c r="C70" s="7">
        <v>2340723.14</v>
      </c>
      <c r="D70" s="56">
        <v>585.62</v>
      </c>
      <c r="E70" s="25">
        <v>3997</v>
      </c>
      <c r="F70" s="57">
        <v>577428</v>
      </c>
      <c r="G70" s="63">
        <f t="shared" si="12"/>
        <v>-42361.216225187527</v>
      </c>
      <c r="H70" s="25">
        <f t="shared" si="13"/>
        <v>127645.20999999996</v>
      </c>
      <c r="I70" s="25">
        <f t="shared" si="14"/>
        <v>44.870000000000005</v>
      </c>
      <c r="J70" s="25">
        <f t="shared" si="15"/>
        <v>-82</v>
      </c>
      <c r="K70" s="57">
        <f t="shared" si="16"/>
        <v>12109</v>
      </c>
      <c r="L70" s="63">
        <f t="shared" si="17"/>
        <v>-78341.665006970754</v>
      </c>
      <c r="M70" s="25">
        <f t="shared" si="18"/>
        <v>47084.430000000168</v>
      </c>
      <c r="N70" s="25">
        <f t="shared" si="19"/>
        <v>38.970000000000027</v>
      </c>
      <c r="O70" s="25">
        <f t="shared" si="20"/>
        <v>-174</v>
      </c>
      <c r="P70" s="57">
        <f t="shared" si="21"/>
        <v>-41301</v>
      </c>
    </row>
    <row r="71" spans="1:16" x14ac:dyDescent="0.25">
      <c r="A71" s="5" t="s">
        <v>71</v>
      </c>
      <c r="B71" s="55">
        <v>1591616.7762065988</v>
      </c>
      <c r="C71" s="7">
        <v>2468368.35</v>
      </c>
      <c r="D71" s="56">
        <v>630.49</v>
      </c>
      <c r="E71" s="25">
        <v>3915</v>
      </c>
      <c r="F71" s="57">
        <v>589537</v>
      </c>
      <c r="G71" s="63">
        <f t="shared" si="12"/>
        <v>22262.597092212643</v>
      </c>
      <c r="H71" s="25">
        <f t="shared" si="13"/>
        <v>1174.8100000000559</v>
      </c>
      <c r="I71" s="25">
        <f t="shared" si="14"/>
        <v>7.4700000000000273</v>
      </c>
      <c r="J71" s="25">
        <f t="shared" si="15"/>
        <v>-44</v>
      </c>
      <c r="K71" s="57">
        <f t="shared" si="16"/>
        <v>-15333</v>
      </c>
      <c r="L71" s="63">
        <f t="shared" si="17"/>
        <v>46412.666799442377</v>
      </c>
      <c r="M71" s="25">
        <f t="shared" si="18"/>
        <v>100490.96999999974</v>
      </c>
      <c r="N71" s="25">
        <f t="shared" si="19"/>
        <v>45.169999999999959</v>
      </c>
      <c r="O71" s="25">
        <f t="shared" si="20"/>
        <v>-113</v>
      </c>
      <c r="P71" s="57">
        <f t="shared" si="21"/>
        <v>-2549</v>
      </c>
    </row>
    <row r="72" spans="1:16" x14ac:dyDescent="0.25">
      <c r="A72" s="5" t="s">
        <v>72</v>
      </c>
      <c r="B72" s="55">
        <v>1613879.3732988115</v>
      </c>
      <c r="C72" s="7">
        <v>2469543.16</v>
      </c>
      <c r="D72" s="56">
        <v>637.96</v>
      </c>
      <c r="E72" s="25">
        <v>3871</v>
      </c>
      <c r="F72" s="57">
        <v>574204</v>
      </c>
      <c r="G72" s="63">
        <f t="shared" si="12"/>
        <v>-56018.455818893854</v>
      </c>
      <c r="H72" s="25">
        <f t="shared" si="13"/>
        <v>-138662.20000000019</v>
      </c>
      <c r="I72" s="25">
        <f t="shared" si="14"/>
        <v>-28.420000000000073</v>
      </c>
      <c r="J72" s="25">
        <f t="shared" si="15"/>
        <v>-47</v>
      </c>
      <c r="K72" s="57">
        <f t="shared" si="16"/>
        <v>-37698</v>
      </c>
      <c r="L72" s="63">
        <f t="shared" si="17"/>
        <v>-7200.4912699991837</v>
      </c>
      <c r="M72" s="25">
        <f t="shared" si="18"/>
        <v>172101.45999999996</v>
      </c>
      <c r="N72" s="25">
        <f t="shared" si="19"/>
        <v>58.860000000000014</v>
      </c>
      <c r="O72" s="25">
        <f t="shared" si="20"/>
        <v>-80</v>
      </c>
      <c r="P72" s="57">
        <f t="shared" si="21"/>
        <v>-19707</v>
      </c>
    </row>
    <row r="73" spans="1:16" x14ac:dyDescent="0.25">
      <c r="A73" s="5" t="s">
        <v>73</v>
      </c>
      <c r="B73" s="55">
        <v>1557860.9174799176</v>
      </c>
      <c r="C73" s="7">
        <v>2330880.96</v>
      </c>
      <c r="D73" s="56">
        <v>609.54</v>
      </c>
      <c r="E73" s="25">
        <v>3824</v>
      </c>
      <c r="F73" s="57">
        <v>536506</v>
      </c>
      <c r="G73" s="63">
        <f t="shared" si="12"/>
        <v>-15750.746863174718</v>
      </c>
      <c r="H73" s="25">
        <f t="shared" si="13"/>
        <v>5269.5600000000559</v>
      </c>
      <c r="I73" s="25">
        <f t="shared" si="14"/>
        <v>4.5900000000000318</v>
      </c>
      <c r="J73" s="25">
        <f t="shared" si="15"/>
        <v>-20</v>
      </c>
      <c r="K73" s="57">
        <f t="shared" si="16"/>
        <v>51425</v>
      </c>
      <c r="L73" s="63">
        <f t="shared" si="17"/>
        <v>-66496.912965544732</v>
      </c>
      <c r="M73" s="25">
        <f t="shared" si="18"/>
        <v>161800.43999999994</v>
      </c>
      <c r="N73" s="25">
        <f t="shared" si="19"/>
        <v>53.759999999999991</v>
      </c>
      <c r="O73" s="25">
        <f t="shared" si="20"/>
        <v>-66</v>
      </c>
      <c r="P73" s="57">
        <f t="shared" si="21"/>
        <v>-37431</v>
      </c>
    </row>
    <row r="74" spans="1:16" x14ac:dyDescent="0.25">
      <c r="A74" s="2" t="s">
        <v>74</v>
      </c>
      <c r="B74" s="55">
        <v>1542110.1706167429</v>
      </c>
      <c r="C74" s="7">
        <v>2336150.52</v>
      </c>
      <c r="D74" s="56">
        <v>614.13</v>
      </c>
      <c r="E74" s="25">
        <v>3804</v>
      </c>
      <c r="F74" s="57">
        <v>587931</v>
      </c>
      <c r="G74" s="63">
        <f t="shared" si="12"/>
        <v>-100162.4178450508</v>
      </c>
      <c r="H74" s="25">
        <f t="shared" si="13"/>
        <v>-216403.93000000017</v>
      </c>
      <c r="I74" s="25">
        <f t="shared" si="14"/>
        <v>-57.620000000000005</v>
      </c>
      <c r="J74" s="25">
        <f t="shared" si="15"/>
        <v>5</v>
      </c>
      <c r="K74" s="57">
        <f t="shared" si="16"/>
        <v>-48977</v>
      </c>
      <c r="L74" s="63">
        <f t="shared" si="17"/>
        <v>45573.059815441724</v>
      </c>
      <c r="M74" s="25">
        <f t="shared" si="18"/>
        <v>195599.64000000013</v>
      </c>
      <c r="N74" s="25">
        <f t="shared" si="19"/>
        <v>56.710000000000036</v>
      </c>
      <c r="O74" s="25">
        <f t="shared" si="20"/>
        <v>-30</v>
      </c>
      <c r="P74" s="57">
        <f t="shared" si="21"/>
        <v>488</v>
      </c>
    </row>
    <row r="75" spans="1:16" x14ac:dyDescent="0.25">
      <c r="A75" s="2" t="s">
        <v>75</v>
      </c>
      <c r="B75" s="55">
        <v>1441947.7527716921</v>
      </c>
      <c r="C75" s="7">
        <v>2119746.59</v>
      </c>
      <c r="D75" s="56">
        <v>556.51</v>
      </c>
      <c r="E75" s="25">
        <v>3809</v>
      </c>
      <c r="F75" s="57">
        <v>538954</v>
      </c>
      <c r="G75" s="63">
        <f t="shared" si="12"/>
        <v>248141.24012480909</v>
      </c>
      <c r="H75" s="25">
        <f t="shared" si="13"/>
        <v>269985.2900000005</v>
      </c>
      <c r="I75" s="25">
        <f t="shared" si="14"/>
        <v>67.930000000000064</v>
      </c>
      <c r="J75" s="25">
        <f t="shared" si="15"/>
        <v>18</v>
      </c>
      <c r="K75" s="57">
        <f t="shared" si="16"/>
        <v>66331</v>
      </c>
      <c r="L75" s="63">
        <f t="shared" si="17"/>
        <v>194151.26468830905</v>
      </c>
      <c r="M75" s="25">
        <f t="shared" si="18"/>
        <v>267289.41000000015</v>
      </c>
      <c r="N75" s="25">
        <f t="shared" si="19"/>
        <v>78.340000000000032</v>
      </c>
      <c r="O75" s="25">
        <f t="shared" si="20"/>
        <v>-49</v>
      </c>
      <c r="P75" s="57">
        <f t="shared" si="21"/>
        <v>-22964</v>
      </c>
    </row>
    <row r="76" spans="1:16" x14ac:dyDescent="0.25">
      <c r="A76" s="2" t="s">
        <v>76</v>
      </c>
      <c r="B76" s="55">
        <v>1690088.9928965012</v>
      </c>
      <c r="C76" s="7">
        <v>2389731.8800000004</v>
      </c>
      <c r="D76" s="56">
        <v>624.44000000000005</v>
      </c>
      <c r="E76" s="25">
        <v>3827</v>
      </c>
      <c r="F76" s="57">
        <v>605285</v>
      </c>
      <c r="G76" s="63">
        <f t="shared" si="12"/>
        <v>-214274.08218814293</v>
      </c>
      <c r="H76" s="25">
        <f t="shared" si="13"/>
        <v>39702.919999999925</v>
      </c>
      <c r="I76" s="25">
        <f t="shared" si="14"/>
        <v>6.9099999999999682</v>
      </c>
      <c r="J76" s="25">
        <f t="shared" si="15"/>
        <v>21</v>
      </c>
      <c r="K76" s="57">
        <f t="shared" si="16"/>
        <v>-59153</v>
      </c>
      <c r="L76" s="63">
        <f t="shared" si="17"/>
        <v>78869.448317068396</v>
      </c>
      <c r="M76" s="25">
        <f t="shared" si="18"/>
        <v>299393.11999999965</v>
      </c>
      <c r="N76" s="25">
        <f t="shared" si="19"/>
        <v>92.659999999999968</v>
      </c>
      <c r="O76" s="25">
        <f t="shared" si="20"/>
        <v>-77</v>
      </c>
      <c r="P76" s="57">
        <f t="shared" si="21"/>
        <v>-32847</v>
      </c>
    </row>
    <row r="77" spans="1:16" x14ac:dyDescent="0.25">
      <c r="A77" s="2" t="s">
        <v>77</v>
      </c>
      <c r="B77" s="55">
        <v>1475814.9107083583</v>
      </c>
      <c r="C77" s="7">
        <v>2429434.8000000003</v>
      </c>
      <c r="D77" s="56">
        <v>631.35</v>
      </c>
      <c r="E77" s="25">
        <v>3848</v>
      </c>
      <c r="F77" s="57">
        <v>546132</v>
      </c>
      <c r="G77" s="63">
        <f t="shared" si="12"/>
        <v>316448.44984398852</v>
      </c>
      <c r="H77" s="25">
        <f t="shared" si="13"/>
        <v>-16284.689999999944</v>
      </c>
      <c r="I77" s="25">
        <f t="shared" si="14"/>
        <v>-8.2799999999999727</v>
      </c>
      <c r="J77" s="25">
        <f t="shared" si="15"/>
        <v>25</v>
      </c>
      <c r="K77" s="57">
        <f t="shared" si="16"/>
        <v>50643</v>
      </c>
      <c r="L77" s="63">
        <f t="shared" si="17"/>
        <v>216301.46717121406</v>
      </c>
      <c r="M77" s="25">
        <f t="shared" si="18"/>
        <v>154132.33999999985</v>
      </c>
      <c r="N77" s="25">
        <f t="shared" si="19"/>
        <v>50.870000000000005</v>
      </c>
      <c r="O77" s="25">
        <f t="shared" si="20"/>
        <v>-61</v>
      </c>
      <c r="P77" s="57">
        <f t="shared" si="21"/>
        <v>12366</v>
      </c>
    </row>
    <row r="78" spans="1:16" x14ac:dyDescent="0.25">
      <c r="A78" s="2" t="s">
        <v>78</v>
      </c>
      <c r="B78" s="55">
        <v>1792263.3605523468</v>
      </c>
      <c r="C78" s="7">
        <v>2413150.1100000003</v>
      </c>
      <c r="D78" s="56">
        <v>623.07000000000005</v>
      </c>
      <c r="E78" s="25">
        <v>3873</v>
      </c>
      <c r="F78" s="57">
        <v>596775</v>
      </c>
      <c r="G78" s="63">
        <f t="shared" si="12"/>
        <v>-99208.22545309714</v>
      </c>
      <c r="H78" s="25">
        <f t="shared" si="13"/>
        <v>-27044.910000000149</v>
      </c>
      <c r="I78" s="25">
        <f t="shared" si="14"/>
        <v>-10.620000000000005</v>
      </c>
      <c r="J78" s="25">
        <f t="shared" si="15"/>
        <v>23</v>
      </c>
      <c r="K78" s="57">
        <f t="shared" si="16"/>
        <v>-16135</v>
      </c>
      <c r="L78" s="63">
        <f t="shared" si="17"/>
        <v>97928.998207528377</v>
      </c>
      <c r="M78" s="25">
        <f t="shared" si="18"/>
        <v>196504.66999999946</v>
      </c>
      <c r="N78" s="25">
        <f t="shared" si="19"/>
        <v>63.319999999999936</v>
      </c>
      <c r="O78" s="25">
        <f t="shared" si="20"/>
        <v>-71</v>
      </c>
      <c r="P78" s="57">
        <f t="shared" si="21"/>
        <v>-1828</v>
      </c>
    </row>
    <row r="79" spans="1:16" x14ac:dyDescent="0.25">
      <c r="A79" s="4" t="s">
        <v>79</v>
      </c>
      <c r="B79" s="55">
        <v>1693055.1350992497</v>
      </c>
      <c r="C79" s="7">
        <v>2386105.2000000002</v>
      </c>
      <c r="D79" s="56">
        <v>612.45000000000005</v>
      </c>
      <c r="E79" s="25">
        <v>3896</v>
      </c>
      <c r="F79" s="57">
        <v>580640</v>
      </c>
      <c r="G79" s="63">
        <f t="shared" si="12"/>
        <v>7551.9816769568715</v>
      </c>
      <c r="H79" s="25">
        <f t="shared" si="13"/>
        <v>94577.159999999683</v>
      </c>
      <c r="I79" s="25">
        <f t="shared" si="14"/>
        <v>19.409999999999968</v>
      </c>
      <c r="J79" s="25">
        <f t="shared" si="15"/>
        <v>30</v>
      </c>
      <c r="K79" s="57">
        <f t="shared" si="16"/>
        <v>-30983</v>
      </c>
      <c r="L79" s="63">
        <f t="shared" si="17"/>
        <v>224266.64675031533</v>
      </c>
      <c r="M79" s="25">
        <f t="shared" si="18"/>
        <v>54565.499999999534</v>
      </c>
      <c r="N79" s="25">
        <f t="shared" si="19"/>
        <v>23.969999999999914</v>
      </c>
      <c r="O79" s="25">
        <f t="shared" si="20"/>
        <v>-61</v>
      </c>
      <c r="P79" s="57">
        <f t="shared" si="21"/>
        <v>-9968</v>
      </c>
    </row>
    <row r="80" spans="1:16" x14ac:dyDescent="0.25">
      <c r="A80" s="6" t="s">
        <v>80</v>
      </c>
      <c r="B80" s="55">
        <v>1700607.1167762065</v>
      </c>
      <c r="C80" s="7">
        <v>2480682.36</v>
      </c>
      <c r="D80" s="56">
        <v>631.86</v>
      </c>
      <c r="E80" s="25">
        <v>3926</v>
      </c>
      <c r="F80" s="57">
        <v>549657</v>
      </c>
      <c r="G80" s="63">
        <f t="shared" si="12"/>
        <v>19676.591648410074</v>
      </c>
      <c r="H80" s="25">
        <f t="shared" si="13"/>
        <v>-67520.85999999987</v>
      </c>
      <c r="I80" s="25">
        <f t="shared" si="14"/>
        <v>-11.509999999999991</v>
      </c>
      <c r="J80" s="25">
        <f t="shared" si="15"/>
        <v>-36</v>
      </c>
      <c r="K80" s="57">
        <f t="shared" si="16"/>
        <v>14520</v>
      </c>
      <c r="L80" s="63">
        <f t="shared" si="17"/>
        <v>201863.00869680685</v>
      </c>
      <c r="M80" s="25">
        <f t="shared" si="18"/>
        <v>102680.20999999996</v>
      </c>
      <c r="N80" s="25">
        <f t="shared" si="19"/>
        <v>46.009999999999991</v>
      </c>
      <c r="O80" s="25">
        <f t="shared" si="20"/>
        <v>-115</v>
      </c>
      <c r="P80" s="57">
        <f t="shared" si="21"/>
        <v>444</v>
      </c>
    </row>
    <row r="81" spans="1:16" x14ac:dyDescent="0.25">
      <c r="A81" s="3" t="s">
        <v>81</v>
      </c>
      <c r="B81" s="55">
        <v>1720283.7084246166</v>
      </c>
      <c r="C81" s="7">
        <v>2413161.5</v>
      </c>
      <c r="D81" s="56">
        <v>620.35</v>
      </c>
      <c r="E81" s="25">
        <v>3890</v>
      </c>
      <c r="F81" s="57">
        <v>564177</v>
      </c>
      <c r="G81" s="63">
        <f t="shared" si="12"/>
        <v>-164647.38099980098</v>
      </c>
      <c r="H81" s="25">
        <f t="shared" si="13"/>
        <v>-25353.929999999702</v>
      </c>
      <c r="I81" s="25">
        <f t="shared" si="14"/>
        <v>4.2400000000000091</v>
      </c>
      <c r="J81" s="25">
        <f t="shared" si="15"/>
        <v>-67</v>
      </c>
      <c r="K81" s="57">
        <f t="shared" si="16"/>
        <v>-28050</v>
      </c>
      <c r="L81" s="63">
        <f t="shared" si="17"/>
        <v>116314.24682998075</v>
      </c>
      <c r="M81" s="25">
        <f t="shared" si="18"/>
        <v>123513.00999999978</v>
      </c>
      <c r="N81" s="25">
        <f t="shared" si="19"/>
        <v>44.919999999999959</v>
      </c>
      <c r="O81" s="25">
        <f t="shared" si="20"/>
        <v>-77</v>
      </c>
      <c r="P81" s="57">
        <f t="shared" si="21"/>
        <v>-13419</v>
      </c>
    </row>
    <row r="82" spans="1:16" x14ac:dyDescent="0.25">
      <c r="A82" s="3" t="s">
        <v>82</v>
      </c>
      <c r="B82" s="55">
        <v>1555636.3274248156</v>
      </c>
      <c r="C82" s="7">
        <v>2387807.5700000003</v>
      </c>
      <c r="D82" s="56">
        <v>624.59</v>
      </c>
      <c r="E82" s="25">
        <v>3823</v>
      </c>
      <c r="F82" s="57">
        <v>536127</v>
      </c>
      <c r="G82" s="63">
        <f t="shared" si="12"/>
        <v>82393.115581225604</v>
      </c>
      <c r="H82" s="25">
        <f t="shared" si="13"/>
        <v>181051.74999999953</v>
      </c>
      <c r="I82" s="25">
        <f t="shared" si="14"/>
        <v>51.069999999999936</v>
      </c>
      <c r="J82" s="25">
        <f t="shared" si="15"/>
        <v>-21</v>
      </c>
      <c r="K82" s="57">
        <f t="shared" si="16"/>
        <v>50861</v>
      </c>
      <c r="L82" s="63">
        <f t="shared" si="17"/>
        <v>150911.90333930822</v>
      </c>
      <c r="M82" s="25">
        <f t="shared" si="18"/>
        <v>-45189.570000000298</v>
      </c>
      <c r="N82" s="25">
        <f t="shared" si="19"/>
        <v>8.5499999999999545</v>
      </c>
      <c r="O82" s="25">
        <f t="shared" si="20"/>
        <v>-123</v>
      </c>
      <c r="P82" s="57">
        <f t="shared" si="21"/>
        <v>-20286</v>
      </c>
    </row>
    <row r="83" spans="1:16" x14ac:dyDescent="0.25">
      <c r="A83" s="5" t="s">
        <v>83</v>
      </c>
      <c r="B83" s="55">
        <v>1638029.4430060412</v>
      </c>
      <c r="C83" s="7">
        <v>2568859.3199999998</v>
      </c>
      <c r="D83" s="56">
        <v>675.66</v>
      </c>
      <c r="E83" s="25">
        <v>3802</v>
      </c>
      <c r="F83" s="57">
        <v>586988</v>
      </c>
      <c r="G83" s="63">
        <f t="shared" si="12"/>
        <v>-31350.560977228917</v>
      </c>
      <c r="H83" s="25">
        <f t="shared" si="13"/>
        <v>72785.300000000279</v>
      </c>
      <c r="I83" s="25">
        <f t="shared" si="14"/>
        <v>21.160000000000082</v>
      </c>
      <c r="J83" s="25">
        <f t="shared" si="15"/>
        <v>-11</v>
      </c>
      <c r="K83" s="57">
        <f t="shared" si="16"/>
        <v>-32491</v>
      </c>
      <c r="L83" s="63">
        <f t="shared" si="17"/>
        <v>288437.59543251665</v>
      </c>
      <c r="M83" s="25">
        <f t="shared" si="18"/>
        <v>16413.64000000013</v>
      </c>
      <c r="N83" s="25">
        <f t="shared" si="19"/>
        <v>15.220000000000027</v>
      </c>
      <c r="O83" s="25">
        <f t="shared" si="20"/>
        <v>-60</v>
      </c>
      <c r="P83" s="57">
        <f t="shared" si="21"/>
        <v>-10489</v>
      </c>
    </row>
    <row r="84" spans="1:16" x14ac:dyDescent="0.25">
      <c r="A84" s="5" t="s">
        <v>84</v>
      </c>
      <c r="B84" s="55">
        <v>1606678.8820288123</v>
      </c>
      <c r="C84" s="7">
        <v>2641644.62</v>
      </c>
      <c r="D84" s="56">
        <v>696.82</v>
      </c>
      <c r="E84" s="25">
        <v>3791</v>
      </c>
      <c r="F84" s="57">
        <v>554497</v>
      </c>
      <c r="G84" s="63">
        <f t="shared" si="12"/>
        <v>-115314.8775144394</v>
      </c>
      <c r="H84" s="25">
        <f t="shared" si="13"/>
        <v>-148963.2200000002</v>
      </c>
      <c r="I84" s="25">
        <f t="shared" si="14"/>
        <v>-33.520000000000095</v>
      </c>
      <c r="J84" s="25">
        <f t="shared" si="15"/>
        <v>-33</v>
      </c>
      <c r="K84" s="57">
        <f t="shared" si="16"/>
        <v>-55422</v>
      </c>
      <c r="L84" s="63">
        <f t="shared" si="17"/>
        <v>315464.54889464239</v>
      </c>
      <c r="M84" s="25">
        <f t="shared" si="18"/>
        <v>142211.37999999989</v>
      </c>
      <c r="N84" s="25">
        <f t="shared" si="19"/>
        <v>40.42999999999995</v>
      </c>
      <c r="O84" s="25">
        <f t="shared" si="20"/>
        <v>-15</v>
      </c>
      <c r="P84" s="57">
        <f t="shared" si="21"/>
        <v>288</v>
      </c>
    </row>
    <row r="85" spans="1:16" x14ac:dyDescent="0.25">
      <c r="A85" s="5" t="s">
        <v>85</v>
      </c>
      <c r="B85" s="55">
        <v>1491364.0045143729</v>
      </c>
      <c r="C85" s="7">
        <v>2492681.4</v>
      </c>
      <c r="D85" s="56">
        <v>663.3</v>
      </c>
      <c r="E85" s="25">
        <v>3758</v>
      </c>
      <c r="F85" s="57">
        <v>499075</v>
      </c>
      <c r="G85" s="63">
        <f t="shared" si="12"/>
        <v>96319.225917811738</v>
      </c>
      <c r="H85" s="25">
        <f t="shared" si="13"/>
        <v>39068.760000000242</v>
      </c>
      <c r="I85" s="25">
        <f t="shared" si="14"/>
        <v>7.5400000000000773</v>
      </c>
      <c r="J85" s="25">
        <f t="shared" si="15"/>
        <v>16</v>
      </c>
      <c r="K85" s="57">
        <f t="shared" si="16"/>
        <v>89344</v>
      </c>
      <c r="L85" s="63">
        <f t="shared" si="17"/>
        <v>181001.95844121347</v>
      </c>
      <c r="M85" s="25">
        <f t="shared" si="18"/>
        <v>122242.38000000035</v>
      </c>
      <c r="N85" s="25">
        <f t="shared" si="19"/>
        <v>33.270000000000095</v>
      </c>
      <c r="O85" s="25">
        <f t="shared" si="20"/>
        <v>-4</v>
      </c>
      <c r="P85" s="57">
        <f t="shared" si="21"/>
        <v>-1550</v>
      </c>
    </row>
    <row r="86" spans="1:16" x14ac:dyDescent="0.25">
      <c r="A86" s="2" t="s">
        <v>86</v>
      </c>
      <c r="B86" s="55">
        <v>1587683.2304321846</v>
      </c>
      <c r="C86" s="7">
        <v>2531750.16</v>
      </c>
      <c r="D86" s="56">
        <v>670.84</v>
      </c>
      <c r="E86" s="25">
        <v>3774</v>
      </c>
      <c r="F86" s="57">
        <v>588419</v>
      </c>
      <c r="G86" s="63">
        <f t="shared" si="12"/>
        <v>48415.787027816521</v>
      </c>
      <c r="H86" s="25">
        <f t="shared" si="13"/>
        <v>-144714.16000000015</v>
      </c>
      <c r="I86" s="25">
        <f t="shared" si="14"/>
        <v>-35.990000000000009</v>
      </c>
      <c r="J86" s="25">
        <f t="shared" si="15"/>
        <v>-14</v>
      </c>
      <c r="K86" s="57">
        <f t="shared" si="16"/>
        <v>-72429</v>
      </c>
      <c r="L86" s="63">
        <f t="shared" si="17"/>
        <v>208767.31062869285</v>
      </c>
      <c r="M86" s="25">
        <f t="shared" si="18"/>
        <v>-63526.5</v>
      </c>
      <c r="N86" s="25">
        <f t="shared" si="19"/>
        <v>35.779999999999973</v>
      </c>
      <c r="O86" s="25">
        <f t="shared" si="20"/>
        <v>-281</v>
      </c>
      <c r="P86" s="57">
        <f t="shared" si="21"/>
        <v>-59384</v>
      </c>
    </row>
    <row r="87" spans="1:16" x14ac:dyDescent="0.25">
      <c r="A87" s="2" t="s">
        <v>87</v>
      </c>
      <c r="B87" s="55">
        <v>1636099.0174600012</v>
      </c>
      <c r="C87" s="7">
        <v>2387036</v>
      </c>
      <c r="D87" s="56">
        <v>634.85</v>
      </c>
      <c r="E87" s="25">
        <v>3760</v>
      </c>
      <c r="F87" s="57">
        <v>515990</v>
      </c>
      <c r="G87" s="63">
        <f t="shared" si="12"/>
        <v>132859.42375356844</v>
      </c>
      <c r="H87" s="25">
        <f t="shared" si="13"/>
        <v>302089</v>
      </c>
      <c r="I87" s="25">
        <f t="shared" si="14"/>
        <v>82.25</v>
      </c>
      <c r="J87" s="25">
        <f t="shared" si="15"/>
        <v>-10</v>
      </c>
      <c r="K87" s="57">
        <f t="shared" si="16"/>
        <v>56448</v>
      </c>
      <c r="L87" s="63">
        <f t="shared" si="17"/>
        <v>114081.72342826799</v>
      </c>
      <c r="M87" s="25">
        <f t="shared" si="18"/>
        <v>-22687.160000000149</v>
      </c>
      <c r="N87" s="25">
        <f t="shared" si="19"/>
        <v>30.039999999999964</v>
      </c>
      <c r="O87" s="25">
        <f t="shared" si="20"/>
        <v>-204</v>
      </c>
      <c r="P87" s="57">
        <f t="shared" si="21"/>
        <v>-5945</v>
      </c>
    </row>
    <row r="88" spans="1:16" x14ac:dyDescent="0.25">
      <c r="A88" s="2" t="s">
        <v>88</v>
      </c>
      <c r="B88" s="55">
        <v>1768958.4412135696</v>
      </c>
      <c r="C88" s="7">
        <v>2689125</v>
      </c>
      <c r="D88" s="56">
        <v>717.1</v>
      </c>
      <c r="E88" s="25">
        <v>3750</v>
      </c>
      <c r="F88" s="57">
        <v>572438</v>
      </c>
      <c r="G88" s="63">
        <f t="shared" si="12"/>
        <v>-76842.06333399727</v>
      </c>
      <c r="H88" s="25">
        <f t="shared" si="13"/>
        <v>-105557.85999999987</v>
      </c>
      <c r="I88" s="25">
        <f t="shared" si="14"/>
        <v>-34.879999999999995</v>
      </c>
      <c r="J88" s="25">
        <f t="shared" si="15"/>
        <v>37</v>
      </c>
      <c r="K88" s="57">
        <f t="shared" si="16"/>
        <v>-13940</v>
      </c>
      <c r="L88" s="63">
        <f t="shared" si="17"/>
        <v>86958.208856137469</v>
      </c>
      <c r="M88" s="25">
        <f t="shared" si="18"/>
        <v>341730.35999999987</v>
      </c>
      <c r="N88" s="25">
        <f t="shared" si="19"/>
        <v>127.62</v>
      </c>
      <c r="O88" s="25">
        <f t="shared" si="20"/>
        <v>-162</v>
      </c>
      <c r="P88" s="57">
        <f t="shared" si="21"/>
        <v>-62021</v>
      </c>
    </row>
    <row r="89" spans="1:16" x14ac:dyDescent="0.25">
      <c r="A89" s="2" t="s">
        <v>89</v>
      </c>
      <c r="B89" s="55">
        <v>1692116.3778795723</v>
      </c>
      <c r="C89" s="7">
        <v>2583567.14</v>
      </c>
      <c r="D89" s="56">
        <v>682.22</v>
      </c>
      <c r="E89" s="25">
        <v>3787</v>
      </c>
      <c r="F89" s="57">
        <v>558498</v>
      </c>
      <c r="G89" s="63">
        <f t="shared" si="12"/>
        <v>198075.98088030284</v>
      </c>
      <c r="H89" s="25">
        <f t="shared" si="13"/>
        <v>26087.639999999665</v>
      </c>
      <c r="I89" s="25">
        <f t="shared" si="14"/>
        <v>4.1699999999999591</v>
      </c>
      <c r="J89" s="25">
        <f t="shared" si="15"/>
        <v>15</v>
      </c>
      <c r="K89" s="57">
        <f t="shared" si="16"/>
        <v>36449</v>
      </c>
      <c r="L89" s="63">
        <f t="shared" si="17"/>
        <v>113554.37163911574</v>
      </c>
      <c r="M89" s="25">
        <f t="shared" si="18"/>
        <v>90575.85999999987</v>
      </c>
      <c r="N89" s="25">
        <f t="shared" si="19"/>
        <v>42.480000000000018</v>
      </c>
      <c r="O89" s="25">
        <f t="shared" si="20"/>
        <v>-97</v>
      </c>
      <c r="P89" s="57">
        <f t="shared" si="21"/>
        <v>-12497</v>
      </c>
    </row>
    <row r="90" spans="1:16" x14ac:dyDescent="0.25">
      <c r="A90" s="2" t="s">
        <v>90</v>
      </c>
      <c r="B90" s="55">
        <v>1890192.3587598752</v>
      </c>
      <c r="C90" s="7">
        <v>2609654.7799999998</v>
      </c>
      <c r="D90" s="56">
        <v>686.39</v>
      </c>
      <c r="E90" s="25">
        <v>3802</v>
      </c>
      <c r="F90" s="57">
        <v>594947</v>
      </c>
      <c r="G90" s="63">
        <f t="shared" si="12"/>
        <v>27129.423089689808</v>
      </c>
      <c r="H90" s="25">
        <f t="shared" si="13"/>
        <v>-168984.08000000007</v>
      </c>
      <c r="I90" s="25">
        <f t="shared" si="14"/>
        <v>-49.970000000000027</v>
      </c>
      <c r="J90" s="25">
        <f t="shared" si="15"/>
        <v>33</v>
      </c>
      <c r="K90" s="57">
        <f t="shared" si="16"/>
        <v>-24275</v>
      </c>
      <c r="L90" s="63">
        <f t="shared" si="17"/>
        <v>31854.610635331599</v>
      </c>
      <c r="M90" s="25">
        <f t="shared" si="18"/>
        <v>80638.470000000205</v>
      </c>
      <c r="N90" s="25">
        <f t="shared" si="19"/>
        <v>47.659999999999968</v>
      </c>
      <c r="O90" s="25">
        <f t="shared" si="20"/>
        <v>-137</v>
      </c>
      <c r="P90" s="57">
        <f t="shared" si="21"/>
        <v>-50895</v>
      </c>
    </row>
    <row r="91" spans="1:16" x14ac:dyDescent="0.25">
      <c r="A91" s="4" t="s">
        <v>91</v>
      </c>
      <c r="B91" s="55">
        <v>1917321.781849565</v>
      </c>
      <c r="C91" s="7">
        <v>2440670.6999999997</v>
      </c>
      <c r="D91" s="56">
        <v>636.41999999999996</v>
      </c>
      <c r="E91" s="25">
        <v>3835</v>
      </c>
      <c r="F91" s="57">
        <v>570672</v>
      </c>
      <c r="G91" s="63">
        <f t="shared" si="12"/>
        <v>-14851.656376551604</v>
      </c>
      <c r="H91" s="25">
        <f t="shared" si="13"/>
        <v>142691.87000000011</v>
      </c>
      <c r="I91" s="25">
        <f t="shared" si="14"/>
        <v>41.450000000000045</v>
      </c>
      <c r="J91" s="25">
        <f t="shared" si="15"/>
        <v>-24</v>
      </c>
      <c r="K91" s="57">
        <f t="shared" si="16"/>
        <v>-20571</v>
      </c>
      <c r="L91" s="63">
        <f t="shared" si="17"/>
        <v>-108303.02728540124</v>
      </c>
      <c r="M91" s="25">
        <f t="shared" si="18"/>
        <v>155759.46000000043</v>
      </c>
      <c r="N91" s="25">
        <f t="shared" si="19"/>
        <v>68.940000000000055</v>
      </c>
      <c r="O91" s="25">
        <f t="shared" si="20"/>
        <v>-154</v>
      </c>
      <c r="P91" s="57">
        <f t="shared" si="21"/>
        <v>-41818</v>
      </c>
    </row>
    <row r="92" spans="1:16" x14ac:dyDescent="0.25">
      <c r="A92" s="6" t="s">
        <v>92</v>
      </c>
      <c r="B92" s="55">
        <v>1902470.1254730134</v>
      </c>
      <c r="C92" s="7">
        <v>2583362.5699999998</v>
      </c>
      <c r="D92" s="56">
        <v>677.87</v>
      </c>
      <c r="E92" s="25">
        <v>3811</v>
      </c>
      <c r="F92" s="57">
        <v>550101</v>
      </c>
      <c r="G92" s="63">
        <f t="shared" si="12"/>
        <v>-65872.170218416024</v>
      </c>
      <c r="H92" s="25">
        <f t="shared" si="13"/>
        <v>-46688.060000000056</v>
      </c>
      <c r="I92" s="25">
        <f t="shared" si="14"/>
        <v>-12.600000000000023</v>
      </c>
      <c r="J92" s="25">
        <f t="shared" si="15"/>
        <v>2</v>
      </c>
      <c r="K92" s="57">
        <f t="shared" si="16"/>
        <v>657</v>
      </c>
      <c r="L92" s="63">
        <f t="shared" si="17"/>
        <v>-36921.795127132908</v>
      </c>
      <c r="M92" s="25">
        <f t="shared" si="18"/>
        <v>174289.83000000054</v>
      </c>
      <c r="N92" s="25">
        <f t="shared" si="19"/>
        <v>68.450000000000045</v>
      </c>
      <c r="O92" s="25">
        <f t="shared" si="20"/>
        <v>-116</v>
      </c>
      <c r="P92" s="57">
        <f t="shared" si="21"/>
        <v>-2364</v>
      </c>
    </row>
    <row r="93" spans="1:16" x14ac:dyDescent="0.25">
      <c r="A93" s="3" t="s">
        <v>93</v>
      </c>
      <c r="B93" s="55">
        <v>1836597.9552545974</v>
      </c>
      <c r="C93" s="7">
        <v>2536674.5099999998</v>
      </c>
      <c r="D93" s="56">
        <v>665.27</v>
      </c>
      <c r="E93" s="25">
        <v>3813</v>
      </c>
      <c r="F93" s="57">
        <v>550758</v>
      </c>
      <c r="G93" s="63">
        <f t="shared" si="12"/>
        <v>-130049.72449047351</v>
      </c>
      <c r="H93" s="25">
        <f t="shared" si="13"/>
        <v>-194056.50999999978</v>
      </c>
      <c r="I93" s="25">
        <f t="shared" si="14"/>
        <v>-32.129999999999995</v>
      </c>
      <c r="J93" s="25">
        <f t="shared" si="15"/>
        <v>-113</v>
      </c>
      <c r="K93" s="57">
        <f t="shared" si="16"/>
        <v>-34917</v>
      </c>
      <c r="L93" s="63">
        <f t="shared" si="17"/>
        <v>-43484.332470291527</v>
      </c>
      <c r="M93" s="25">
        <f t="shared" si="18"/>
        <v>110250.71000000043</v>
      </c>
      <c r="N93" s="25">
        <f t="shared" si="19"/>
        <v>54.590000000000032</v>
      </c>
      <c r="O93" s="25">
        <f t="shared" si="20"/>
        <v>-136</v>
      </c>
      <c r="P93" s="57">
        <f t="shared" si="21"/>
        <v>-54616</v>
      </c>
    </row>
    <row r="94" spans="1:16" x14ac:dyDescent="0.25">
      <c r="A94" s="3" t="s">
        <v>94</v>
      </c>
      <c r="B94" s="55">
        <v>1706548.2307641238</v>
      </c>
      <c r="C94" s="7">
        <v>2342618</v>
      </c>
      <c r="D94" s="56">
        <v>633.14</v>
      </c>
      <c r="E94" s="25">
        <v>3700</v>
      </c>
      <c r="F94" s="57">
        <v>515841</v>
      </c>
      <c r="G94" s="63">
        <f t="shared" si="12"/>
        <v>219918.80767443404</v>
      </c>
      <c r="H94" s="25">
        <f t="shared" si="13"/>
        <v>242654.95999999996</v>
      </c>
      <c r="I94" s="25">
        <f t="shared" si="14"/>
        <v>57.740000000000009</v>
      </c>
      <c r="J94" s="25">
        <f t="shared" si="15"/>
        <v>42</v>
      </c>
      <c r="K94" s="57">
        <f t="shared" si="16"/>
        <v>60658</v>
      </c>
      <c r="L94" s="63">
        <f t="shared" si="17"/>
        <v>50609.639514041133</v>
      </c>
      <c r="M94" s="25">
        <f t="shared" si="18"/>
        <v>224422.83999999985</v>
      </c>
      <c r="N94" s="25">
        <f t="shared" si="19"/>
        <v>88.75</v>
      </c>
      <c r="O94" s="25">
        <f t="shared" si="20"/>
        <v>-144</v>
      </c>
      <c r="P94" s="57">
        <f t="shared" si="21"/>
        <v>-2219</v>
      </c>
    </row>
    <row r="95" spans="1:16" x14ac:dyDescent="0.25">
      <c r="A95" s="5" t="s">
        <v>95</v>
      </c>
      <c r="B95" s="55">
        <v>1926467.0384385579</v>
      </c>
      <c r="C95" s="7">
        <v>2585272.96</v>
      </c>
      <c r="D95" s="56">
        <v>690.88</v>
      </c>
      <c r="E95" s="25">
        <v>3742</v>
      </c>
      <c r="F95" s="57">
        <v>576499</v>
      </c>
      <c r="G95" s="63">
        <f t="shared" si="12"/>
        <v>-4323.6075151031837</v>
      </c>
      <c r="H95" s="25">
        <f t="shared" si="13"/>
        <v>198583.04000000004</v>
      </c>
      <c r="I95" s="25">
        <f t="shared" si="14"/>
        <v>46.370000000000005</v>
      </c>
      <c r="J95" s="25">
        <f t="shared" si="15"/>
        <v>34</v>
      </c>
      <c r="K95" s="57">
        <f t="shared" si="16"/>
        <v>-21714</v>
      </c>
      <c r="L95" s="63">
        <f t="shared" si="17"/>
        <v>-300185.35484299273</v>
      </c>
      <c r="M95" s="25">
        <f t="shared" si="18"/>
        <v>-24348.879999999888</v>
      </c>
      <c r="N95" s="25">
        <f t="shared" si="19"/>
        <v>55.310000000000059</v>
      </c>
      <c r="O95" s="25">
        <f t="shared" si="20"/>
        <v>-310</v>
      </c>
      <c r="P95" s="57">
        <f t="shared" si="21"/>
        <v>-54909</v>
      </c>
    </row>
    <row r="96" spans="1:16" x14ac:dyDescent="0.25">
      <c r="A96" s="5" t="s">
        <v>96</v>
      </c>
      <c r="B96" s="55">
        <v>1922143.4309234547</v>
      </c>
      <c r="C96" s="7">
        <v>2783856</v>
      </c>
      <c r="D96" s="56">
        <v>737.25</v>
      </c>
      <c r="E96" s="25">
        <v>3776</v>
      </c>
      <c r="F96" s="57">
        <v>554785</v>
      </c>
      <c r="G96" s="63">
        <f t="shared" si="12"/>
        <v>-249777.46796786832</v>
      </c>
      <c r="H96" s="25">
        <f t="shared" si="13"/>
        <v>-168932.21999999974</v>
      </c>
      <c r="I96" s="25">
        <f t="shared" si="14"/>
        <v>-40.67999999999995</v>
      </c>
      <c r="J96" s="25">
        <f t="shared" si="15"/>
        <v>-22</v>
      </c>
      <c r="K96" s="57">
        <f t="shared" si="16"/>
        <v>-57260</v>
      </c>
      <c r="L96" s="63">
        <f t="shared" si="17"/>
        <v>-377687.37967204396</v>
      </c>
      <c r="M96" s="25">
        <f t="shared" si="18"/>
        <v>-122001.59999999963</v>
      </c>
      <c r="N96" s="25">
        <f t="shared" si="19"/>
        <v>41.07000000000005</v>
      </c>
      <c r="O96" s="25">
        <f t="shared" si="20"/>
        <v>-356</v>
      </c>
      <c r="P96" s="57">
        <f t="shared" si="21"/>
        <v>-82736</v>
      </c>
    </row>
    <row r="97" spans="1:16" x14ac:dyDescent="0.25">
      <c r="A97" s="5" t="s">
        <v>97</v>
      </c>
      <c r="B97" s="55">
        <v>1672365.9629555864</v>
      </c>
      <c r="C97" s="7">
        <v>2614923.7800000003</v>
      </c>
      <c r="D97" s="56">
        <v>696.57</v>
      </c>
      <c r="E97" s="25">
        <v>3754</v>
      </c>
      <c r="F97" s="57">
        <v>497525</v>
      </c>
      <c r="G97" s="63">
        <f t="shared" si="12"/>
        <v>124084.57810529112</v>
      </c>
      <c r="H97" s="25">
        <f t="shared" si="13"/>
        <v>-146700.12000000011</v>
      </c>
      <c r="I97" s="25">
        <f t="shared" si="14"/>
        <v>10.049999999999955</v>
      </c>
      <c r="J97" s="25">
        <f t="shared" si="15"/>
        <v>-261</v>
      </c>
      <c r="K97" s="57">
        <f t="shared" si="16"/>
        <v>31510</v>
      </c>
      <c r="L97" s="63">
        <f t="shared" si="17"/>
        <v>-138506.24045674829</v>
      </c>
      <c r="M97" s="25">
        <f t="shared" si="18"/>
        <v>126394.21999999974</v>
      </c>
      <c r="N97" s="25">
        <f t="shared" si="19"/>
        <v>109.69999999999993</v>
      </c>
      <c r="O97" s="25">
        <f t="shared" si="20"/>
        <v>-354</v>
      </c>
      <c r="P97" s="57">
        <f t="shared" si="21"/>
        <v>-36498</v>
      </c>
    </row>
    <row r="98" spans="1:16" x14ac:dyDescent="0.25">
      <c r="A98" s="2" t="s">
        <v>98</v>
      </c>
      <c r="B98" s="55">
        <v>1796450.5410608775</v>
      </c>
      <c r="C98" s="7">
        <v>2468223.66</v>
      </c>
      <c r="D98" s="56">
        <v>706.62</v>
      </c>
      <c r="E98" s="25">
        <v>3493</v>
      </c>
      <c r="F98" s="57">
        <v>529035</v>
      </c>
      <c r="G98" s="63">
        <f t="shared" si="12"/>
        <v>-46269.800172608346</v>
      </c>
      <c r="H98" s="25">
        <f t="shared" si="13"/>
        <v>-103874.8200000003</v>
      </c>
      <c r="I98" s="25">
        <f t="shared" si="14"/>
        <v>-41.730000000000018</v>
      </c>
      <c r="J98" s="25">
        <f t="shared" si="15"/>
        <v>63</v>
      </c>
      <c r="K98" s="57">
        <f t="shared" si="16"/>
        <v>-18990</v>
      </c>
      <c r="L98" s="63">
        <f t="shared" si="17"/>
        <v>-360221.03830578225</v>
      </c>
      <c r="M98" s="25">
        <f t="shared" si="18"/>
        <v>93379.919999999925</v>
      </c>
      <c r="N98" s="25">
        <f t="shared" si="19"/>
        <v>36.519999999999982</v>
      </c>
      <c r="O98" s="25">
        <f t="shared" si="20"/>
        <v>-46</v>
      </c>
      <c r="P98" s="57">
        <f t="shared" si="21"/>
        <v>-36352</v>
      </c>
    </row>
    <row r="99" spans="1:16" x14ac:dyDescent="0.25">
      <c r="A99" s="2" t="s">
        <v>99</v>
      </c>
      <c r="B99" s="55">
        <v>1750180.7408882692</v>
      </c>
      <c r="C99" s="7">
        <v>2364348.84</v>
      </c>
      <c r="D99" s="56">
        <v>664.89</v>
      </c>
      <c r="E99" s="25">
        <v>3556</v>
      </c>
      <c r="F99" s="57">
        <v>510045</v>
      </c>
      <c r="G99" s="63">
        <f t="shared" si="12"/>
        <v>105735.90918143792</v>
      </c>
      <c r="H99" s="25">
        <f t="shared" si="13"/>
        <v>666506.52</v>
      </c>
      <c r="I99" s="25">
        <f t="shared" si="14"/>
        <v>179.83000000000004</v>
      </c>
      <c r="J99" s="25">
        <f t="shared" si="15"/>
        <v>32</v>
      </c>
      <c r="K99" s="57">
        <f t="shared" si="16"/>
        <v>372</v>
      </c>
      <c r="L99" s="63">
        <f t="shared" si="17"/>
        <v>-437722.56522605056</v>
      </c>
      <c r="M99" s="25">
        <f t="shared" si="18"/>
        <v>-80454.779999999795</v>
      </c>
      <c r="N99" s="25">
        <f t="shared" si="19"/>
        <v>2.3300000000000409</v>
      </c>
      <c r="O99" s="25">
        <f t="shared" si="20"/>
        <v>-133</v>
      </c>
      <c r="P99" s="57">
        <f t="shared" si="21"/>
        <v>-49854</v>
      </c>
    </row>
    <row r="100" spans="1:16" x14ac:dyDescent="0.25">
      <c r="A100" s="1" t="s">
        <v>100</v>
      </c>
      <c r="B100" s="55">
        <v>1855916.6500697071</v>
      </c>
      <c r="C100" s="7">
        <v>3030855.36</v>
      </c>
      <c r="D100" s="56">
        <v>844.72</v>
      </c>
      <c r="E100" s="25">
        <v>3588</v>
      </c>
      <c r="F100" s="57">
        <v>510417</v>
      </c>
      <c r="G100" s="63">
        <f t="shared" si="12"/>
        <v>-50245.900551019004</v>
      </c>
      <c r="H100" s="25">
        <f t="shared" si="13"/>
        <v>-356712.35999999987</v>
      </c>
      <c r="I100" s="25">
        <f t="shared" si="14"/>
        <v>-120.01999999999998</v>
      </c>
      <c r="J100" s="25">
        <f t="shared" si="15"/>
        <v>102</v>
      </c>
      <c r="K100" s="57">
        <f t="shared" si="16"/>
        <v>35584</v>
      </c>
      <c r="L100" s="63">
        <f t="shared" si="17"/>
        <v>-336274.64648476383</v>
      </c>
      <c r="M100" s="25">
        <f t="shared" si="18"/>
        <v>-375240.66000000015</v>
      </c>
      <c r="N100" s="25">
        <f t="shared" si="19"/>
        <v>-58.57000000000005</v>
      </c>
      <c r="O100" s="25">
        <f t="shared" si="20"/>
        <v>-210</v>
      </c>
      <c r="P100" s="57">
        <f t="shared" si="21"/>
        <v>-12474</v>
      </c>
    </row>
    <row r="101" spans="1:16" x14ac:dyDescent="0.25">
      <c r="A101" s="1" t="s">
        <v>101</v>
      </c>
      <c r="B101" s="55">
        <v>1805670.7495186881</v>
      </c>
      <c r="C101" s="7">
        <v>2674143</v>
      </c>
      <c r="D101" s="56">
        <v>724.7</v>
      </c>
      <c r="E101" s="25">
        <v>3690</v>
      </c>
      <c r="F101" s="57">
        <v>546001</v>
      </c>
      <c r="G101" s="63">
        <f t="shared" si="12"/>
        <v>116376.21987651871</v>
      </c>
      <c r="H101" s="25">
        <f t="shared" si="13"/>
        <v>16150.25</v>
      </c>
      <c r="I101" s="25">
        <f t="shared" si="14"/>
        <v>9.3499999999999091</v>
      </c>
      <c r="J101" s="25">
        <f t="shared" si="15"/>
        <v>-25</v>
      </c>
      <c r="K101" s="57">
        <f t="shared" si="16"/>
        <v>-1949</v>
      </c>
      <c r="L101" s="63">
        <f t="shared" si="17"/>
        <v>-448385.54736772226</v>
      </c>
      <c r="M101" s="25">
        <f t="shared" si="18"/>
        <v>-106156.01000000024</v>
      </c>
      <c r="N101" s="25">
        <f t="shared" si="19"/>
        <v>23.329999999999927</v>
      </c>
      <c r="O101" s="25">
        <f t="shared" si="20"/>
        <v>-257</v>
      </c>
      <c r="P101" s="57">
        <f t="shared" si="21"/>
        <v>-46113</v>
      </c>
    </row>
    <row r="102" spans="1:16" x14ac:dyDescent="0.25">
      <c r="A102" s="2" t="s">
        <v>102</v>
      </c>
      <c r="B102" s="55">
        <v>1922046.9693952068</v>
      </c>
      <c r="C102" s="7">
        <v>2690293.25</v>
      </c>
      <c r="D102" s="56">
        <v>734.05</v>
      </c>
      <c r="E102" s="25">
        <v>3665</v>
      </c>
      <c r="F102" s="57">
        <v>544052</v>
      </c>
      <c r="G102" s="63">
        <f t="shared" si="12"/>
        <v>-113028.21483104303</v>
      </c>
      <c r="H102" s="25">
        <f t="shared" si="13"/>
        <v>-93863.089999999851</v>
      </c>
      <c r="I102" s="25">
        <f t="shared" si="14"/>
        <v>-28.689999999999941</v>
      </c>
      <c r="J102" s="25">
        <f t="shared" si="15"/>
        <v>16</v>
      </c>
      <c r="K102" s="57">
        <f t="shared" si="16"/>
        <v>-15198</v>
      </c>
      <c r="L102" s="63">
        <f t="shared" si="17"/>
        <v>-453511.61787160602</v>
      </c>
      <c r="M102" s="25">
        <f t="shared" si="18"/>
        <v>-111690.10999999987</v>
      </c>
      <c r="N102" s="25">
        <f t="shared" si="19"/>
        <v>15.980000000000018</v>
      </c>
      <c r="O102" s="25">
        <f t="shared" si="20"/>
        <v>-227</v>
      </c>
      <c r="P102" s="57">
        <f t="shared" si="21"/>
        <v>-48522</v>
      </c>
    </row>
    <row r="103" spans="1:16" x14ac:dyDescent="0.25">
      <c r="A103" s="4" t="s">
        <v>103</v>
      </c>
      <c r="B103" s="55">
        <v>1809018.7545641637</v>
      </c>
      <c r="C103" s="7">
        <v>2596430.16</v>
      </c>
      <c r="D103" s="56">
        <v>705.36</v>
      </c>
      <c r="E103" s="25">
        <v>3681</v>
      </c>
      <c r="F103" s="57">
        <v>528854</v>
      </c>
      <c r="G103" s="63">
        <f t="shared" si="12"/>
        <v>56529.575781716732</v>
      </c>
      <c r="H103" s="25">
        <f t="shared" si="13"/>
        <v>161222.24000000022</v>
      </c>
      <c r="I103" s="25">
        <f t="shared" si="14"/>
        <v>40.960000000000036</v>
      </c>
      <c r="J103" s="25">
        <f t="shared" si="15"/>
        <v>14</v>
      </c>
      <c r="K103" s="57">
        <f t="shared" si="16"/>
        <v>18883</v>
      </c>
      <c r="L103" s="63">
        <f t="shared" si="17"/>
        <v>-409815.47500497894</v>
      </c>
      <c r="M103" s="25">
        <f t="shared" si="18"/>
        <v>43215.520000000019</v>
      </c>
      <c r="N103" s="25">
        <f t="shared" si="19"/>
        <v>67.37</v>
      </c>
      <c r="O103" s="25">
        <f t="shared" si="20"/>
        <v>-265</v>
      </c>
      <c r="P103" s="57">
        <f t="shared" si="21"/>
        <v>-21033</v>
      </c>
    </row>
    <row r="104" spans="1:16" x14ac:dyDescent="0.25">
      <c r="A104" s="6" t="s">
        <v>104</v>
      </c>
      <c r="B104" s="55">
        <v>1865548.3303458805</v>
      </c>
      <c r="C104" s="7">
        <v>2757652.4000000004</v>
      </c>
      <c r="D104" s="56">
        <v>746.32</v>
      </c>
      <c r="E104" s="25">
        <v>3695</v>
      </c>
      <c r="F104" s="57">
        <v>547737</v>
      </c>
      <c r="G104" s="63">
        <f t="shared" si="12"/>
        <v>-72434.707561574643</v>
      </c>
      <c r="H104" s="25">
        <f t="shared" si="13"/>
        <v>-110727.18000000017</v>
      </c>
      <c r="I104" s="25">
        <f t="shared" si="14"/>
        <v>-26.460000000000036</v>
      </c>
      <c r="J104" s="25">
        <f t="shared" si="15"/>
        <v>-18</v>
      </c>
      <c r="K104" s="57">
        <f t="shared" si="16"/>
        <v>-51595</v>
      </c>
      <c r="L104" s="63">
        <f t="shared" si="17"/>
        <v>-533274.44732125057</v>
      </c>
      <c r="M104" s="25">
        <f t="shared" si="18"/>
        <v>-124514.20000000019</v>
      </c>
      <c r="N104" s="25">
        <f t="shared" si="19"/>
        <v>38.519999999999982</v>
      </c>
      <c r="O104" s="25">
        <f t="shared" si="20"/>
        <v>-340</v>
      </c>
      <c r="P104" s="57">
        <f t="shared" si="21"/>
        <v>-63984</v>
      </c>
    </row>
    <row r="105" spans="1:16" x14ac:dyDescent="0.25">
      <c r="A105" s="3" t="s">
        <v>105</v>
      </c>
      <c r="B105" s="55">
        <v>1793113.6227843058</v>
      </c>
      <c r="C105" s="7">
        <v>2646925.2200000002</v>
      </c>
      <c r="D105" s="56">
        <v>719.86</v>
      </c>
      <c r="E105" s="25">
        <v>3677</v>
      </c>
      <c r="F105" s="57">
        <v>496142</v>
      </c>
      <c r="G105" s="63">
        <f t="shared" si="12"/>
        <v>-35955.752506140852</v>
      </c>
      <c r="H105" s="25">
        <f t="shared" si="13"/>
        <v>-79884.380000000354</v>
      </c>
      <c r="I105" s="25">
        <f t="shared" si="14"/>
        <v>2.0299999999999727</v>
      </c>
      <c r="J105" s="25">
        <f t="shared" si="15"/>
        <v>-121</v>
      </c>
      <c r="K105" s="57">
        <f t="shared" si="16"/>
        <v>17480</v>
      </c>
      <c r="L105" s="63">
        <f t="shared" si="17"/>
        <v>-449084.01380867022</v>
      </c>
      <c r="M105" s="25">
        <f t="shared" si="18"/>
        <v>-148421.30000000028</v>
      </c>
      <c r="N105" s="25">
        <f t="shared" si="19"/>
        <v>23.299999999999955</v>
      </c>
      <c r="O105" s="25">
        <f t="shared" si="20"/>
        <v>-315</v>
      </c>
      <c r="P105" s="57">
        <f t="shared" si="21"/>
        <v>-45673</v>
      </c>
    </row>
    <row r="106" spans="1:16" x14ac:dyDescent="0.25">
      <c r="A106" s="3" t="s">
        <v>106</v>
      </c>
      <c r="B106" s="55">
        <v>1757157.870278165</v>
      </c>
      <c r="C106" s="7">
        <v>2567040.84</v>
      </c>
      <c r="D106" s="56">
        <v>721.89</v>
      </c>
      <c r="E106" s="25">
        <v>3556</v>
      </c>
      <c r="F106" s="57">
        <v>513622</v>
      </c>
      <c r="G106" s="63">
        <f t="shared" si="12"/>
        <v>-130876.18668259983</v>
      </c>
      <c r="H106" s="25">
        <f t="shared" si="13"/>
        <v>-6116.7599999997765</v>
      </c>
      <c r="I106" s="25">
        <f t="shared" si="14"/>
        <v>24.300000000000068</v>
      </c>
      <c r="J106" s="25">
        <f t="shared" si="15"/>
        <v>-124</v>
      </c>
      <c r="K106" s="57">
        <f t="shared" si="16"/>
        <v>7968</v>
      </c>
      <c r="L106" s="63">
        <f t="shared" si="17"/>
        <v>-455758.97895505535</v>
      </c>
      <c r="M106" s="25">
        <f t="shared" si="18"/>
        <v>-76443.389999999665</v>
      </c>
      <c r="N106" s="25">
        <f t="shared" si="19"/>
        <v>40.460000000000036</v>
      </c>
      <c r="O106" s="25">
        <f t="shared" si="20"/>
        <v>-289</v>
      </c>
      <c r="P106" s="57">
        <f t="shared" si="21"/>
        <v>-42591</v>
      </c>
    </row>
    <row r="107" spans="1:16" x14ac:dyDescent="0.25">
      <c r="A107" s="5" t="s">
        <v>107</v>
      </c>
      <c r="B107" s="55">
        <v>1626281.6835955651</v>
      </c>
      <c r="C107" s="7">
        <v>2560924.08</v>
      </c>
      <c r="D107" s="56">
        <v>746.19</v>
      </c>
      <c r="E107" s="25">
        <v>3432</v>
      </c>
      <c r="F107" s="57">
        <v>521590</v>
      </c>
      <c r="G107" s="63">
        <f t="shared" si="12"/>
        <v>-81825.632344154408</v>
      </c>
      <c r="H107" s="25">
        <f t="shared" si="13"/>
        <v>100930.3200000003</v>
      </c>
      <c r="I107" s="25">
        <f t="shared" si="14"/>
        <v>32.129999999999995</v>
      </c>
      <c r="J107" s="25">
        <f t="shared" si="15"/>
        <v>-12</v>
      </c>
      <c r="K107" s="57">
        <f t="shared" si="16"/>
        <v>-49541</v>
      </c>
      <c r="L107" s="63">
        <f t="shared" si="17"/>
        <v>-286360.35318329674</v>
      </c>
      <c r="M107" s="25">
        <f t="shared" si="18"/>
        <v>-67578</v>
      </c>
      <c r="N107" s="25">
        <f t="shared" si="19"/>
        <v>-35.430000000000064</v>
      </c>
      <c r="O107" s="25">
        <f t="shared" si="20"/>
        <v>76</v>
      </c>
      <c r="P107" s="57">
        <f t="shared" si="21"/>
        <v>3878</v>
      </c>
    </row>
    <row r="108" spans="1:16" x14ac:dyDescent="0.25">
      <c r="A108" s="5" t="s">
        <v>108</v>
      </c>
      <c r="B108" s="55">
        <v>1544456.0512514107</v>
      </c>
      <c r="C108" s="7">
        <v>2661854.4000000004</v>
      </c>
      <c r="D108" s="56">
        <v>778.32</v>
      </c>
      <c r="E108" s="25">
        <v>3420</v>
      </c>
      <c r="F108" s="57">
        <v>472049</v>
      </c>
      <c r="G108" s="63">
        <f t="shared" si="12"/>
        <v>-10596.328752572648</v>
      </c>
      <c r="H108" s="25">
        <f t="shared" si="13"/>
        <v>79463.599999999627</v>
      </c>
      <c r="I108" s="25">
        <f t="shared" si="14"/>
        <v>27.949999999999932</v>
      </c>
      <c r="J108" s="25">
        <f t="shared" si="15"/>
        <v>-20</v>
      </c>
      <c r="K108" s="57">
        <f t="shared" si="16"/>
        <v>-11022</v>
      </c>
      <c r="L108" s="63">
        <f t="shared" si="17"/>
        <v>-158981.80973245716</v>
      </c>
      <c r="M108" s="25">
        <f t="shared" si="18"/>
        <v>171552.63999999966</v>
      </c>
      <c r="N108" s="25">
        <f t="shared" si="19"/>
        <v>34.009999999999991</v>
      </c>
      <c r="O108" s="25">
        <f t="shared" si="20"/>
        <v>68</v>
      </c>
      <c r="P108" s="57">
        <f t="shared" si="21"/>
        <v>27721</v>
      </c>
    </row>
    <row r="109" spans="1:16" x14ac:dyDescent="0.25">
      <c r="A109" s="5" t="s">
        <v>109</v>
      </c>
      <c r="B109" s="55">
        <v>1533859.7224988381</v>
      </c>
      <c r="C109" s="7">
        <v>2741318</v>
      </c>
      <c r="D109" s="56">
        <v>806.27</v>
      </c>
      <c r="E109" s="25">
        <v>3400</v>
      </c>
      <c r="F109" s="57">
        <v>461027</v>
      </c>
      <c r="G109" s="63">
        <f t="shared" si="12"/>
        <v>-97630.21974374284</v>
      </c>
      <c r="H109" s="25">
        <f t="shared" si="13"/>
        <v>-179714.41999999993</v>
      </c>
      <c r="I109" s="25">
        <f t="shared" si="14"/>
        <v>-63.129999999999995</v>
      </c>
      <c r="J109" s="25">
        <f t="shared" si="15"/>
        <v>47</v>
      </c>
      <c r="K109" s="57">
        <f t="shared" si="16"/>
        <v>31656</v>
      </c>
      <c r="L109" s="63">
        <f t="shared" si="17"/>
        <v>-164896.66733054491</v>
      </c>
      <c r="M109" s="25">
        <f t="shared" si="18"/>
        <v>-150564.18999999994</v>
      </c>
      <c r="N109" s="25">
        <f t="shared" si="19"/>
        <v>-60.299999999999955</v>
      </c>
      <c r="O109" s="25">
        <f t="shared" si="20"/>
        <v>73</v>
      </c>
      <c r="P109" s="57">
        <f t="shared" si="21"/>
        <v>24916</v>
      </c>
    </row>
    <row r="110" spans="1:16" x14ac:dyDescent="0.25">
      <c r="A110" s="2" t="s">
        <v>110</v>
      </c>
      <c r="B110" s="55">
        <v>1436229.5027550953</v>
      </c>
      <c r="C110" s="7">
        <v>2561603.58</v>
      </c>
      <c r="D110" s="56">
        <v>743.14</v>
      </c>
      <c r="E110" s="25">
        <v>3447</v>
      </c>
      <c r="F110" s="57">
        <v>492683</v>
      </c>
      <c r="G110" s="63">
        <f t="shared" si="12"/>
        <v>-123771.32709287666</v>
      </c>
      <c r="H110" s="25">
        <f t="shared" si="13"/>
        <v>-277709.52</v>
      </c>
      <c r="I110" s="25">
        <f t="shared" si="14"/>
        <v>-75.919999999999959</v>
      </c>
      <c r="J110" s="25">
        <f t="shared" si="15"/>
        <v>-24</v>
      </c>
      <c r="K110" s="57">
        <f t="shared" si="16"/>
        <v>-32492</v>
      </c>
      <c r="L110" s="63">
        <f t="shared" si="17"/>
        <v>-124621.22419172805</v>
      </c>
      <c r="M110" s="25">
        <f t="shared" si="18"/>
        <v>-116543.38000000035</v>
      </c>
      <c r="N110" s="25">
        <f t="shared" si="19"/>
        <v>2.7599999999999909</v>
      </c>
      <c r="O110" s="25">
        <f t="shared" si="20"/>
        <v>-169</v>
      </c>
      <c r="P110" s="57">
        <f t="shared" si="21"/>
        <v>-26951</v>
      </c>
    </row>
    <row r="111" spans="1:16" x14ac:dyDescent="0.25">
      <c r="A111" s="2" t="s">
        <v>111</v>
      </c>
      <c r="B111" s="55">
        <v>1312458.1756622186</v>
      </c>
      <c r="C111" s="7">
        <v>2283894.06</v>
      </c>
      <c r="D111" s="56">
        <v>667.22</v>
      </c>
      <c r="E111" s="25">
        <v>3423</v>
      </c>
      <c r="F111" s="57">
        <v>460191</v>
      </c>
      <c r="G111" s="63">
        <f t="shared" si="12"/>
        <v>207183.82792272465</v>
      </c>
      <c r="H111" s="25">
        <f t="shared" si="13"/>
        <v>371720.63999999966</v>
      </c>
      <c r="I111" s="25">
        <f t="shared" si="14"/>
        <v>118.92999999999995</v>
      </c>
      <c r="J111" s="25">
        <f t="shared" si="15"/>
        <v>-45</v>
      </c>
      <c r="K111" s="57">
        <f t="shared" si="16"/>
        <v>37752</v>
      </c>
      <c r="L111" s="63">
        <f t="shared" si="17"/>
        <v>29473.610834495164</v>
      </c>
      <c r="M111" s="25">
        <f t="shared" si="18"/>
        <v>3840.339999999851</v>
      </c>
      <c r="N111" s="25">
        <f t="shared" si="19"/>
        <v>30.259999999999991</v>
      </c>
      <c r="O111" s="25">
        <f t="shared" si="20"/>
        <v>-143</v>
      </c>
      <c r="P111" s="57">
        <f t="shared" si="21"/>
        <v>-8566</v>
      </c>
    </row>
    <row r="112" spans="1:16" x14ac:dyDescent="0.25">
      <c r="A112" s="1" t="s">
        <v>112</v>
      </c>
      <c r="B112" s="55">
        <v>1519642.0035849432</v>
      </c>
      <c r="C112" s="7">
        <v>2655614.6999999997</v>
      </c>
      <c r="D112" s="56">
        <v>786.15</v>
      </c>
      <c r="E112" s="25">
        <v>3378</v>
      </c>
      <c r="F112" s="57">
        <v>497943</v>
      </c>
      <c r="G112" s="63">
        <f t="shared" si="12"/>
        <v>-162356.80143397744</v>
      </c>
      <c r="H112" s="25">
        <f t="shared" si="13"/>
        <v>-87627.709999999963</v>
      </c>
      <c r="I112" s="25">
        <f t="shared" si="14"/>
        <v>-38.120000000000005</v>
      </c>
      <c r="J112" s="25">
        <f t="shared" si="15"/>
        <v>55</v>
      </c>
      <c r="K112" s="57">
        <f t="shared" si="16"/>
        <v>1945</v>
      </c>
      <c r="L112" s="63">
        <f t="shared" si="17"/>
        <v>117436.26767576183</v>
      </c>
      <c r="M112" s="25">
        <f t="shared" si="18"/>
        <v>195451.26000000024</v>
      </c>
      <c r="N112" s="25">
        <f t="shared" si="19"/>
        <v>75.720000000000027</v>
      </c>
      <c r="O112" s="25">
        <f t="shared" si="20"/>
        <v>-70</v>
      </c>
      <c r="P112" s="57">
        <f t="shared" si="21"/>
        <v>13895</v>
      </c>
    </row>
    <row r="113" spans="1:16" x14ac:dyDescent="0.25">
      <c r="A113" s="1" t="s">
        <v>113</v>
      </c>
      <c r="B113" s="55">
        <v>1357285.2021509658</v>
      </c>
      <c r="C113" s="7">
        <v>2567986.9899999998</v>
      </c>
      <c r="D113" s="56">
        <v>748.03</v>
      </c>
      <c r="E113" s="25">
        <v>3433</v>
      </c>
      <c r="F113" s="57">
        <v>499888</v>
      </c>
      <c r="G113" s="63">
        <f t="shared" si="12"/>
        <v>111250.14937263494</v>
      </c>
      <c r="H113" s="25">
        <f t="shared" si="13"/>
        <v>10616.150000000373</v>
      </c>
      <c r="I113" s="25">
        <f t="shared" si="14"/>
        <v>2</v>
      </c>
      <c r="J113" s="25">
        <f t="shared" si="15"/>
        <v>5</v>
      </c>
      <c r="K113" s="57">
        <f t="shared" si="16"/>
        <v>-4358</v>
      </c>
      <c r="L113" s="63">
        <f t="shared" si="17"/>
        <v>34666.832636261126</v>
      </c>
      <c r="M113" s="25">
        <f t="shared" si="18"/>
        <v>-5902.6699999994598</v>
      </c>
      <c r="N113" s="25">
        <f t="shared" si="19"/>
        <v>22.290000000000077</v>
      </c>
      <c r="O113" s="25">
        <f t="shared" si="20"/>
        <v>-107</v>
      </c>
      <c r="P113" s="57">
        <f t="shared" si="21"/>
        <v>-17016</v>
      </c>
    </row>
    <row r="114" spans="1:16" x14ac:dyDescent="0.25">
      <c r="A114" s="2" t="s">
        <v>114</v>
      </c>
      <c r="B114" s="55">
        <v>1468535.3515236008</v>
      </c>
      <c r="C114" s="7">
        <v>2578603.14</v>
      </c>
      <c r="D114" s="56">
        <v>750.03</v>
      </c>
      <c r="E114" s="25">
        <v>3438</v>
      </c>
      <c r="F114" s="57">
        <v>495530</v>
      </c>
      <c r="G114" s="63">
        <f t="shared" si="12"/>
        <v>-69332.071964415954</v>
      </c>
      <c r="H114" s="25">
        <f t="shared" si="13"/>
        <v>61042.540000000037</v>
      </c>
      <c r="I114" s="25">
        <f t="shared" si="14"/>
        <v>22.700000000000045</v>
      </c>
      <c r="J114" s="25">
        <f t="shared" si="15"/>
        <v>-22</v>
      </c>
      <c r="K114" s="57">
        <f t="shared" si="16"/>
        <v>12291</v>
      </c>
      <c r="L114" s="63">
        <f t="shared" si="17"/>
        <v>128248.9875854745</v>
      </c>
      <c r="M114" s="25">
        <f t="shared" si="18"/>
        <v>22910.489999999758</v>
      </c>
      <c r="N114" s="25">
        <f t="shared" si="19"/>
        <v>31.440000000000055</v>
      </c>
      <c r="O114" s="25">
        <f t="shared" si="20"/>
        <v>-109</v>
      </c>
      <c r="P114" s="57">
        <f t="shared" si="21"/>
        <v>-5989</v>
      </c>
    </row>
    <row r="115" spans="1:16" x14ac:dyDescent="0.25">
      <c r="A115" s="4" t="s">
        <v>115</v>
      </c>
      <c r="B115" s="55">
        <v>1399203.2795591848</v>
      </c>
      <c r="C115" s="7">
        <v>2639645.6800000002</v>
      </c>
      <c r="D115" s="56">
        <v>772.73</v>
      </c>
      <c r="E115" s="25">
        <v>3416</v>
      </c>
      <c r="F115" s="57">
        <v>507821</v>
      </c>
      <c r="G115" s="63">
        <f t="shared" si="12"/>
        <v>-66929.396534554893</v>
      </c>
      <c r="H115" s="25">
        <f t="shared" si="13"/>
        <v>-6507.4799999999814</v>
      </c>
      <c r="I115" s="25">
        <f t="shared" si="14"/>
        <v>12.110000000000014</v>
      </c>
      <c r="J115" s="25">
        <f t="shared" si="15"/>
        <v>-61</v>
      </c>
      <c r="K115" s="57">
        <f t="shared" si="16"/>
        <v>-24068</v>
      </c>
      <c r="L115" s="63">
        <f t="shared" si="17"/>
        <v>155798.11458540778</v>
      </c>
      <c r="M115" s="25">
        <f t="shared" si="18"/>
        <v>-11525.080000000075</v>
      </c>
      <c r="N115" s="25">
        <f t="shared" si="19"/>
        <v>17.919999999999959</v>
      </c>
      <c r="O115" s="25">
        <f t="shared" si="20"/>
        <v>-92</v>
      </c>
      <c r="P115" s="57">
        <f t="shared" si="21"/>
        <v>-13762</v>
      </c>
    </row>
    <row r="116" spans="1:16" x14ac:dyDescent="0.25">
      <c r="A116" s="6" t="s">
        <v>116</v>
      </c>
      <c r="B116" s="55">
        <v>1332273.8830246299</v>
      </c>
      <c r="C116" s="7">
        <v>2633138.2000000002</v>
      </c>
      <c r="D116" s="56">
        <v>784.84</v>
      </c>
      <c r="E116" s="25">
        <v>3355</v>
      </c>
      <c r="F116" s="57">
        <v>483753</v>
      </c>
      <c r="G116" s="63">
        <f t="shared" si="12"/>
        <v>11755.725951005705</v>
      </c>
      <c r="H116" s="25">
        <f t="shared" si="13"/>
        <v>-134634.28000000026</v>
      </c>
      <c r="I116" s="25">
        <f t="shared" si="14"/>
        <v>-41.680000000000064</v>
      </c>
      <c r="J116" s="25">
        <f t="shared" si="15"/>
        <v>7</v>
      </c>
      <c r="K116" s="57">
        <f t="shared" si="16"/>
        <v>-33284</v>
      </c>
      <c r="L116" s="63">
        <f t="shared" si="17"/>
        <v>194312.32158268592</v>
      </c>
      <c r="M116" s="25">
        <f t="shared" si="18"/>
        <v>-44539.960000000428</v>
      </c>
      <c r="N116" s="25">
        <f t="shared" si="19"/>
        <v>-6.0800000000000409</v>
      </c>
      <c r="O116" s="25">
        <f t="shared" si="20"/>
        <v>-31</v>
      </c>
      <c r="P116" s="57">
        <f t="shared" si="21"/>
        <v>-18237</v>
      </c>
    </row>
    <row r="117" spans="1:16" x14ac:dyDescent="0.25">
      <c r="A117" s="3" t="s">
        <v>117</v>
      </c>
      <c r="B117" s="55">
        <v>1344029.6089756356</v>
      </c>
      <c r="C117" s="7">
        <v>2498503.92</v>
      </c>
      <c r="D117" s="56">
        <v>743.16</v>
      </c>
      <c r="E117" s="25">
        <v>3362</v>
      </c>
      <c r="F117" s="57">
        <v>450469</v>
      </c>
      <c r="G117" s="63">
        <f t="shared" si="12"/>
        <v>-42630.717652525986</v>
      </c>
      <c r="H117" s="25">
        <f t="shared" si="13"/>
        <v>-7906.4699999997392</v>
      </c>
      <c r="I117" s="25">
        <f t="shared" si="14"/>
        <v>19.190000000000055</v>
      </c>
      <c r="J117" s="25">
        <f t="shared" si="15"/>
        <v>-95</v>
      </c>
      <c r="K117" s="57">
        <f t="shared" si="16"/>
        <v>20562</v>
      </c>
      <c r="L117" s="63">
        <f t="shared" si="17"/>
        <v>189462.98878045543</v>
      </c>
      <c r="M117" s="25">
        <f t="shared" si="18"/>
        <v>14377.370000000112</v>
      </c>
      <c r="N117" s="25">
        <f t="shared" si="19"/>
        <v>18.550000000000068</v>
      </c>
      <c r="O117" s="25">
        <f t="shared" si="20"/>
        <v>-63</v>
      </c>
      <c r="P117" s="57">
        <f t="shared" si="21"/>
        <v>14240</v>
      </c>
    </row>
    <row r="118" spans="1:16" x14ac:dyDescent="0.25">
      <c r="A118" s="3" t="s">
        <v>118</v>
      </c>
      <c r="B118" s="55">
        <v>1301398.8913231096</v>
      </c>
      <c r="C118" s="7">
        <v>2490597.4500000002</v>
      </c>
      <c r="D118" s="56">
        <v>762.35</v>
      </c>
      <c r="E118" s="25">
        <v>3267</v>
      </c>
      <c r="F118" s="57">
        <v>471031</v>
      </c>
      <c r="G118" s="63">
        <f t="shared" si="12"/>
        <v>38522.439089158783</v>
      </c>
      <c r="H118" s="25">
        <f t="shared" si="13"/>
        <v>2748.6299999998882</v>
      </c>
      <c r="I118" s="25">
        <f t="shared" si="14"/>
        <v>-51.590000000000032</v>
      </c>
      <c r="J118" s="25">
        <f t="shared" si="15"/>
        <v>241</v>
      </c>
      <c r="K118" s="57">
        <f t="shared" si="16"/>
        <v>54437</v>
      </c>
      <c r="L118" s="63">
        <f t="shared" si="17"/>
        <v>199802.09785567271</v>
      </c>
      <c r="M118" s="25">
        <f t="shared" si="18"/>
        <v>-13858.710000000428</v>
      </c>
      <c r="N118" s="25">
        <f t="shared" si="19"/>
        <v>-3.0800000000000409</v>
      </c>
      <c r="O118" s="25">
        <f t="shared" si="20"/>
        <v>-5</v>
      </c>
      <c r="P118" s="57">
        <f t="shared" si="21"/>
        <v>8875</v>
      </c>
    </row>
    <row r="119" spans="1:16" x14ac:dyDescent="0.25">
      <c r="A119" s="5" t="s">
        <v>119</v>
      </c>
      <c r="B119" s="55">
        <v>1339921.3304122684</v>
      </c>
      <c r="C119" s="7">
        <v>2493346.08</v>
      </c>
      <c r="D119" s="56">
        <v>710.76</v>
      </c>
      <c r="E119" s="25">
        <v>3508</v>
      </c>
      <c r="F119" s="57">
        <v>525468</v>
      </c>
      <c r="G119" s="63">
        <f t="shared" si="12"/>
        <v>45552.911106685176</v>
      </c>
      <c r="H119" s="25">
        <f t="shared" si="13"/>
        <v>340060.95999999996</v>
      </c>
      <c r="I119" s="25">
        <f t="shared" si="14"/>
        <v>101.57000000000005</v>
      </c>
      <c r="J119" s="25">
        <f t="shared" si="15"/>
        <v>-20</v>
      </c>
      <c r="K119" s="57">
        <f t="shared" si="16"/>
        <v>-25698</v>
      </c>
      <c r="L119" s="63">
        <f t="shared" si="17"/>
        <v>182657.53833897621</v>
      </c>
      <c r="M119" s="25">
        <f t="shared" si="18"/>
        <v>-58638.439999999944</v>
      </c>
      <c r="N119" s="25">
        <f t="shared" si="19"/>
        <v>42.32000000000005</v>
      </c>
      <c r="O119" s="25">
        <f t="shared" si="20"/>
        <v>-275</v>
      </c>
      <c r="P119" s="57">
        <f t="shared" si="21"/>
        <v>-51864</v>
      </c>
    </row>
    <row r="120" spans="1:16" x14ac:dyDescent="0.25">
      <c r="A120" s="5" t="s">
        <v>120</v>
      </c>
      <c r="B120" s="55">
        <v>1385474.2415189536</v>
      </c>
      <c r="C120" s="7">
        <v>2833407.04</v>
      </c>
      <c r="D120" s="56">
        <v>812.33</v>
      </c>
      <c r="E120" s="25">
        <v>3488</v>
      </c>
      <c r="F120" s="57">
        <v>499770</v>
      </c>
      <c r="G120" s="63">
        <f t="shared" si="12"/>
        <v>-16511.186350660399</v>
      </c>
      <c r="H120" s="25">
        <f t="shared" si="13"/>
        <v>-242653.22999999998</v>
      </c>
      <c r="I120" s="25">
        <f t="shared" si="14"/>
        <v>-66.360000000000014</v>
      </c>
      <c r="J120" s="25">
        <f t="shared" si="15"/>
        <v>-15</v>
      </c>
      <c r="K120" s="57">
        <f t="shared" si="16"/>
        <v>-13827</v>
      </c>
      <c r="L120" s="63">
        <f t="shared" si="17"/>
        <v>143342.56124278042</v>
      </c>
      <c r="M120" s="25">
        <f t="shared" si="18"/>
        <v>-23503.180000000168</v>
      </c>
      <c r="N120" s="25">
        <f t="shared" si="19"/>
        <v>67.689999999999941</v>
      </c>
      <c r="O120" s="25">
        <f t="shared" si="20"/>
        <v>-295</v>
      </c>
      <c r="P120" s="57">
        <f t="shared" si="21"/>
        <v>-34702</v>
      </c>
    </row>
    <row r="121" spans="1:16" x14ac:dyDescent="0.25">
      <c r="A121" s="5" t="s">
        <v>121</v>
      </c>
      <c r="B121" s="55">
        <v>1368963.0551682932</v>
      </c>
      <c r="C121" s="7">
        <v>2590753.81</v>
      </c>
      <c r="D121" s="56">
        <v>745.97</v>
      </c>
      <c r="E121" s="25">
        <v>3473</v>
      </c>
      <c r="F121" s="57">
        <v>485943</v>
      </c>
      <c r="G121" s="63">
        <f t="shared" si="12"/>
        <v>-57354.776604925981</v>
      </c>
      <c r="H121" s="25">
        <f t="shared" si="13"/>
        <v>-145693.61000000034</v>
      </c>
      <c r="I121" s="25">
        <f t="shared" si="14"/>
        <v>-7.0000000000050022E-2</v>
      </c>
      <c r="J121" s="25">
        <f t="shared" si="15"/>
        <v>-195</v>
      </c>
      <c r="K121" s="57">
        <f t="shared" si="16"/>
        <v>-20211</v>
      </c>
      <c r="L121" s="63"/>
      <c r="M121" s="25"/>
      <c r="N121" s="25"/>
      <c r="O121" s="25"/>
      <c r="P121" s="57"/>
    </row>
    <row r="122" spans="1:16" x14ac:dyDescent="0.25">
      <c r="A122" s="2" t="s">
        <v>122</v>
      </c>
      <c r="B122" s="55">
        <v>1311608.2785633672</v>
      </c>
      <c r="C122" s="7">
        <v>2445060.1999999997</v>
      </c>
      <c r="D122" s="56">
        <v>745.9</v>
      </c>
      <c r="E122" s="25">
        <v>3278</v>
      </c>
      <c r="F122" s="57">
        <v>465732</v>
      </c>
      <c r="G122" s="63">
        <f t="shared" si="12"/>
        <v>30323.507933346555</v>
      </c>
      <c r="H122" s="25">
        <f t="shared" si="13"/>
        <v>-157325.79999999981</v>
      </c>
      <c r="I122" s="25">
        <f t="shared" si="14"/>
        <v>-48.419999999999959</v>
      </c>
      <c r="J122" s="25">
        <f t="shared" si="15"/>
        <v>2</v>
      </c>
      <c r="K122" s="57">
        <f t="shared" si="16"/>
        <v>-14107</v>
      </c>
      <c r="L122" s="63"/>
      <c r="M122" s="25"/>
      <c r="N122" s="25"/>
      <c r="O122" s="25"/>
      <c r="P122" s="57"/>
    </row>
    <row r="123" spans="1:16" x14ac:dyDescent="0.25">
      <c r="A123" s="2" t="s">
        <v>123</v>
      </c>
      <c r="B123" s="55">
        <v>1341931.7864967138</v>
      </c>
      <c r="C123" s="7">
        <v>2287734.4</v>
      </c>
      <c r="D123" s="56">
        <v>697.48</v>
      </c>
      <c r="E123" s="25">
        <v>3280</v>
      </c>
      <c r="F123" s="57">
        <v>451625</v>
      </c>
      <c r="G123" s="63">
        <f t="shared" si="12"/>
        <v>295146.48476399132</v>
      </c>
      <c r="H123" s="25">
        <f t="shared" si="13"/>
        <v>563331.56000000006</v>
      </c>
      <c r="I123" s="25">
        <f t="shared" si="14"/>
        <v>164.39</v>
      </c>
      <c r="J123" s="25">
        <f t="shared" si="15"/>
        <v>28</v>
      </c>
      <c r="K123" s="57">
        <f t="shared" si="16"/>
        <v>60213</v>
      </c>
      <c r="L123" s="63"/>
      <c r="M123" s="25"/>
      <c r="N123" s="25"/>
      <c r="O123" s="25"/>
      <c r="P123" s="57"/>
    </row>
    <row r="124" spans="1:16" x14ac:dyDescent="0.25">
      <c r="A124" s="1" t="s">
        <v>124</v>
      </c>
      <c r="B124" s="55">
        <v>1637078.2712607051</v>
      </c>
      <c r="C124" s="7">
        <v>2851065.96</v>
      </c>
      <c r="D124" s="56">
        <v>861.87</v>
      </c>
      <c r="E124" s="25">
        <v>3308</v>
      </c>
      <c r="F124" s="57">
        <v>511838</v>
      </c>
      <c r="G124" s="63">
        <f t="shared" si="12"/>
        <v>-245126.23647347814</v>
      </c>
      <c r="H124" s="25">
        <f t="shared" si="13"/>
        <v>-288981.63999999966</v>
      </c>
      <c r="I124" s="25">
        <f t="shared" si="14"/>
        <v>-91.549999999999955</v>
      </c>
      <c r="J124" s="25">
        <f t="shared" si="15"/>
        <v>18</v>
      </c>
      <c r="K124" s="57">
        <f t="shared" si="16"/>
        <v>-28966</v>
      </c>
      <c r="L124" s="63"/>
      <c r="M124" s="25"/>
      <c r="N124" s="25"/>
      <c r="O124" s="25"/>
      <c r="P124" s="57"/>
    </row>
    <row r="125" spans="1:16" x14ac:dyDescent="0.25">
      <c r="A125" s="1" t="s">
        <v>125</v>
      </c>
      <c r="B125" s="55">
        <v>1391952.0347872269</v>
      </c>
      <c r="C125" s="7">
        <v>2562084.3200000003</v>
      </c>
      <c r="D125" s="56">
        <v>770.32</v>
      </c>
      <c r="E125" s="25">
        <v>3326</v>
      </c>
      <c r="F125" s="57">
        <v>482872</v>
      </c>
      <c r="G125" s="63">
        <f t="shared" si="12"/>
        <v>204832.30432184832</v>
      </c>
      <c r="H125" s="25">
        <f t="shared" si="13"/>
        <v>39429.30999999959</v>
      </c>
      <c r="I125" s="25">
        <f t="shared" si="14"/>
        <v>11.149999999999977</v>
      </c>
      <c r="J125" s="25">
        <f t="shared" si="15"/>
        <v>3</v>
      </c>
      <c r="K125" s="57">
        <f t="shared" si="16"/>
        <v>6669</v>
      </c>
      <c r="L125" s="63"/>
      <c r="M125" s="25"/>
      <c r="N125" s="25"/>
      <c r="O125" s="25"/>
      <c r="P125" s="57"/>
    </row>
    <row r="126" spans="1:16" x14ac:dyDescent="0.25">
      <c r="A126" s="2" t="s">
        <v>126</v>
      </c>
      <c r="B126" s="55">
        <v>1596784.3391090753</v>
      </c>
      <c r="C126" s="7">
        <v>2601513.63</v>
      </c>
      <c r="D126" s="56">
        <v>781.47</v>
      </c>
      <c r="E126" s="25">
        <v>3329</v>
      </c>
      <c r="F126" s="57">
        <v>489541</v>
      </c>
      <c r="G126" s="63">
        <f t="shared" si="12"/>
        <v>-41782.944964482682</v>
      </c>
      <c r="H126" s="25">
        <f t="shared" si="13"/>
        <v>26606.970000000205</v>
      </c>
      <c r="I126" s="25">
        <f t="shared" si="14"/>
        <v>9.17999999999995</v>
      </c>
      <c r="J126" s="25">
        <f t="shared" si="15"/>
        <v>-5</v>
      </c>
      <c r="K126" s="57">
        <f t="shared" si="16"/>
        <v>4518</v>
      </c>
      <c r="L126" s="63"/>
      <c r="M126" s="25"/>
      <c r="N126" s="25"/>
      <c r="O126" s="25"/>
      <c r="P126" s="57"/>
    </row>
    <row r="127" spans="1:16" x14ac:dyDescent="0.25">
      <c r="A127" s="4" t="s">
        <v>127</v>
      </c>
      <c r="B127" s="55">
        <v>1555001.3941445926</v>
      </c>
      <c r="C127" s="7">
        <v>2628120.6</v>
      </c>
      <c r="D127" s="56">
        <v>790.65</v>
      </c>
      <c r="E127" s="25">
        <v>3324</v>
      </c>
      <c r="F127" s="57">
        <v>494059</v>
      </c>
      <c r="G127" s="63">
        <f t="shared" si="12"/>
        <v>-28415.189537276747</v>
      </c>
      <c r="H127" s="25">
        <f t="shared" si="13"/>
        <v>-39522.360000000335</v>
      </c>
      <c r="I127" s="25">
        <f t="shared" si="14"/>
        <v>-11.889999999999986</v>
      </c>
      <c r="J127" s="25">
        <f t="shared" si="15"/>
        <v>0</v>
      </c>
      <c r="K127" s="57">
        <f t="shared" si="16"/>
        <v>-28543</v>
      </c>
      <c r="L127" s="63"/>
      <c r="M127" s="25"/>
      <c r="N127" s="25"/>
      <c r="O127" s="25"/>
      <c r="P127" s="57"/>
    </row>
    <row r="128" spans="1:16" x14ac:dyDescent="0.25">
      <c r="A128" s="6" t="s">
        <v>128</v>
      </c>
      <c r="B128" s="55">
        <v>1526586.2046073158</v>
      </c>
      <c r="C128" s="7">
        <v>2588598.2399999998</v>
      </c>
      <c r="D128" s="56">
        <v>778.76</v>
      </c>
      <c r="E128" s="25">
        <v>3324</v>
      </c>
      <c r="F128" s="57">
        <v>465516</v>
      </c>
      <c r="G128" s="63">
        <f t="shared" si="12"/>
        <v>6906.3931487752125</v>
      </c>
      <c r="H128" s="25">
        <f t="shared" si="13"/>
        <v>-75716.949999999721</v>
      </c>
      <c r="I128" s="25">
        <f t="shared" si="14"/>
        <v>-17.049999999999955</v>
      </c>
      <c r="J128" s="25">
        <f t="shared" si="15"/>
        <v>-25</v>
      </c>
      <c r="K128" s="57">
        <f t="shared" si="16"/>
        <v>-807</v>
      </c>
      <c r="L128" s="63"/>
      <c r="M128" s="25"/>
      <c r="N128" s="25"/>
      <c r="O128" s="25"/>
      <c r="P128" s="57"/>
    </row>
    <row r="129" spans="1:16" x14ac:dyDescent="0.25">
      <c r="A129" s="3" t="s">
        <v>129</v>
      </c>
      <c r="B129" s="55">
        <v>1533492.597756091</v>
      </c>
      <c r="C129" s="7">
        <v>2512881.29</v>
      </c>
      <c r="D129" s="56">
        <v>761.71</v>
      </c>
      <c r="E129" s="25">
        <v>3299</v>
      </c>
      <c r="F129" s="57">
        <v>464709</v>
      </c>
      <c r="G129" s="63">
        <f t="shared" si="12"/>
        <v>-32291.608577308711</v>
      </c>
      <c r="H129" s="25">
        <f t="shared" si="13"/>
        <v>-36142.550000000279</v>
      </c>
      <c r="I129" s="25">
        <f t="shared" si="14"/>
        <v>-2.4400000000000546</v>
      </c>
      <c r="J129" s="25">
        <f t="shared" si="15"/>
        <v>-37</v>
      </c>
      <c r="K129" s="57">
        <f t="shared" si="16"/>
        <v>15197</v>
      </c>
      <c r="L129" s="63"/>
      <c r="M129" s="25"/>
      <c r="N129" s="25"/>
      <c r="O129" s="25"/>
      <c r="P129" s="57"/>
    </row>
    <row r="130" spans="1:16" x14ac:dyDescent="0.25">
      <c r="A130" s="3" t="s">
        <v>130</v>
      </c>
      <c r="B130" s="55">
        <v>1501200.9891787823</v>
      </c>
      <c r="C130" s="7">
        <v>2476738.7399999998</v>
      </c>
      <c r="D130" s="56">
        <v>759.27</v>
      </c>
      <c r="E130" s="25">
        <v>3262</v>
      </c>
      <c r="F130" s="57">
        <v>479906</v>
      </c>
      <c r="G130" s="63">
        <f t="shared" si="12"/>
        <v>21377.879572462291</v>
      </c>
      <c r="H130" s="25">
        <f t="shared" si="13"/>
        <v>-42031.099999999627</v>
      </c>
      <c r="I130" s="25">
        <f t="shared" si="14"/>
        <v>-6.1899999999999409</v>
      </c>
      <c r="J130" s="25">
        <f t="shared" si="15"/>
        <v>-29</v>
      </c>
      <c r="K130" s="57">
        <f t="shared" si="16"/>
        <v>-6302</v>
      </c>
      <c r="L130" s="63"/>
      <c r="M130" s="25"/>
      <c r="N130" s="25"/>
      <c r="O130" s="25"/>
      <c r="P130" s="57"/>
    </row>
    <row r="131" spans="1:16" x14ac:dyDescent="0.25">
      <c r="A131" s="5" t="s">
        <v>131</v>
      </c>
      <c r="B131" s="55">
        <v>1522578.8687512446</v>
      </c>
      <c r="C131" s="7">
        <v>2434707.64</v>
      </c>
      <c r="D131" s="56">
        <v>753.08</v>
      </c>
      <c r="E131" s="25">
        <v>3233</v>
      </c>
      <c r="F131" s="57">
        <v>473604</v>
      </c>
      <c r="G131" s="63">
        <f t="shared" ref="G131" si="22">B132-B131</f>
        <v>6237.9340104893781</v>
      </c>
      <c r="H131" s="25">
        <f t="shared" ref="H131" si="23">C132-C131</f>
        <v>375196.21999999974</v>
      </c>
      <c r="I131" s="25">
        <f t="shared" ref="I131" si="24">D132-D131</f>
        <v>126.93999999999994</v>
      </c>
      <c r="J131" s="25">
        <f t="shared" ref="J131" si="25">E132-E131</f>
        <v>-40</v>
      </c>
      <c r="K131" s="57">
        <f t="shared" ref="K131" si="26">F132-F131</f>
        <v>-8536</v>
      </c>
      <c r="L131" s="63"/>
      <c r="M131" s="25"/>
      <c r="N131" s="25"/>
      <c r="O131" s="25"/>
      <c r="P131" s="57"/>
    </row>
    <row r="132" spans="1:16" ht="15.75" thickBot="1" x14ac:dyDescent="0.3">
      <c r="A132" s="5" t="s">
        <v>132</v>
      </c>
      <c r="B132" s="58">
        <v>1528816.802761734</v>
      </c>
      <c r="C132" s="59">
        <v>2809903.86</v>
      </c>
      <c r="D132" s="60">
        <v>880.02</v>
      </c>
      <c r="E132" s="61">
        <v>3193</v>
      </c>
      <c r="F132" s="62">
        <v>465068</v>
      </c>
      <c r="G132" s="64"/>
      <c r="H132" s="61"/>
      <c r="I132" s="61"/>
      <c r="J132" s="61"/>
      <c r="K132" s="62"/>
      <c r="L132" s="64"/>
      <c r="M132" s="61"/>
      <c r="N132" s="61"/>
      <c r="O132" s="61"/>
      <c r="P132" s="62"/>
    </row>
    <row r="133" spans="1:16" x14ac:dyDescent="0.25">
      <c r="A133" s="5" t="s">
        <v>133</v>
      </c>
      <c r="D133" s="50"/>
    </row>
    <row r="134" spans="1:16" x14ac:dyDescent="0.25">
      <c r="A134" s="2" t="s">
        <v>134</v>
      </c>
    </row>
    <row r="135" spans="1:16" x14ac:dyDescent="0.25">
      <c r="A135" s="2" t="s">
        <v>135</v>
      </c>
    </row>
    <row r="136" spans="1:16" x14ac:dyDescent="0.25">
      <c r="A136" s="1" t="s">
        <v>136</v>
      </c>
    </row>
    <row r="137" spans="1:16" x14ac:dyDescent="0.25">
      <c r="A137" s="1" t="s">
        <v>137</v>
      </c>
    </row>
    <row r="138" spans="1:16" x14ac:dyDescent="0.25">
      <c r="A138" s="2" t="s">
        <v>138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workbookViewId="0">
      <pane xSplit="2" ySplit="1" topLeftCell="E62" activePane="bottomRight" state="frozen"/>
      <selection pane="topRight" activeCell="C1" sqref="C1"/>
      <selection pane="bottomLeft" activeCell="A2" sqref="A2"/>
      <selection pane="bottomRight" activeCell="V71" sqref="V71"/>
    </sheetView>
  </sheetViews>
  <sheetFormatPr defaultRowHeight="15" x14ac:dyDescent="0.25"/>
  <cols>
    <col min="1" max="7" width="9.140625" style="7"/>
    <col min="9" max="9" width="10.5703125" bestFit="1" customWidth="1"/>
    <col min="17" max="17" width="10" bestFit="1" customWidth="1"/>
  </cols>
  <sheetData>
    <row r="1" spans="1:10" x14ac:dyDescent="0.25">
      <c r="A1" s="7" t="s">
        <v>139</v>
      </c>
      <c r="B1" s="7" t="s">
        <v>140</v>
      </c>
      <c r="C1" s="7" t="s">
        <v>1</v>
      </c>
      <c r="D1" s="7" t="s">
        <v>141</v>
      </c>
      <c r="E1" s="7" t="s">
        <v>143</v>
      </c>
      <c r="F1" s="7" t="s">
        <v>0</v>
      </c>
      <c r="G1" s="7" t="s">
        <v>142</v>
      </c>
      <c r="H1" s="7" t="s">
        <v>174</v>
      </c>
      <c r="I1" s="7" t="s">
        <v>173</v>
      </c>
      <c r="J1" s="7" t="s">
        <v>216</v>
      </c>
    </row>
    <row r="2" spans="1:10" x14ac:dyDescent="0.25">
      <c r="A2" s="2" t="s">
        <v>2</v>
      </c>
      <c r="B2" s="8">
        <v>36526</v>
      </c>
      <c r="C2" s="7">
        <v>5264</v>
      </c>
      <c r="D2" s="7">
        <v>712683</v>
      </c>
      <c r="E2" s="7">
        <v>1326801.4671712143</v>
      </c>
      <c r="F2" s="9">
        <v>335.47</v>
      </c>
      <c r="G2" s="7">
        <v>1765914.08</v>
      </c>
      <c r="H2" s="15">
        <v>135.38810790273556</v>
      </c>
      <c r="I2" s="15">
        <v>1.8616993350075901</v>
      </c>
      <c r="J2" s="22">
        <v>135</v>
      </c>
    </row>
    <row r="3" spans="1:10" x14ac:dyDescent="0.25">
      <c r="A3" s="2" t="s">
        <v>3</v>
      </c>
      <c r="B3" s="8">
        <v>36557</v>
      </c>
      <c r="C3" s="7">
        <v>5220</v>
      </c>
      <c r="D3" s="7">
        <v>735899</v>
      </c>
      <c r="E3" s="7">
        <v>1349908.0860386377</v>
      </c>
      <c r="F3" s="9">
        <v>324.3</v>
      </c>
      <c r="G3" s="7">
        <v>1692846</v>
      </c>
      <c r="H3" s="15">
        <v>140.97681992337164</v>
      </c>
      <c r="I3" s="15">
        <v>1.8343659741875415</v>
      </c>
      <c r="J3" s="22">
        <v>141</v>
      </c>
    </row>
    <row r="4" spans="1:10" x14ac:dyDescent="0.25">
      <c r="A4" s="2" t="s">
        <v>4</v>
      </c>
      <c r="B4" s="8">
        <v>36586</v>
      </c>
      <c r="C4" s="7">
        <v>5203</v>
      </c>
      <c r="D4" s="7">
        <v>807833</v>
      </c>
      <c r="E4" s="7">
        <v>1441822.1469826726</v>
      </c>
      <c r="F4" s="9">
        <v>364.48</v>
      </c>
      <c r="G4" s="7">
        <v>1896389.4400000002</v>
      </c>
      <c r="H4" s="15">
        <v>155.26292523544109</v>
      </c>
      <c r="I4" s="15">
        <v>1.7848022388076157</v>
      </c>
      <c r="J4" s="22">
        <v>155</v>
      </c>
    </row>
    <row r="5" spans="1:10" x14ac:dyDescent="0.25">
      <c r="A5" s="2" t="s">
        <v>5</v>
      </c>
      <c r="B5" s="8">
        <v>36617</v>
      </c>
      <c r="C5" s="7">
        <v>5220</v>
      </c>
      <c r="D5" s="7">
        <v>689599</v>
      </c>
      <c r="E5" s="7">
        <v>1346024.0987851026</v>
      </c>
      <c r="F5" s="9">
        <v>363.38</v>
      </c>
      <c r="G5" s="7">
        <v>1896843.5999999999</v>
      </c>
      <c r="H5" s="15">
        <v>132.10708812260538</v>
      </c>
      <c r="I5" s="15">
        <v>1.9518939249985898</v>
      </c>
      <c r="J5" s="22">
        <v>132</v>
      </c>
    </row>
    <row r="6" spans="1:10" x14ac:dyDescent="0.25">
      <c r="A6" s="2" t="s">
        <v>6</v>
      </c>
      <c r="B6" s="8">
        <v>36647</v>
      </c>
      <c r="C6" s="7">
        <v>5195</v>
      </c>
      <c r="D6" s="7">
        <v>788010</v>
      </c>
      <c r="E6" s="7">
        <v>1559448.6822014207</v>
      </c>
      <c r="F6" s="9">
        <v>361.73</v>
      </c>
      <c r="G6" s="7">
        <v>1879187.35</v>
      </c>
      <c r="H6" s="15">
        <v>151.68623676612128</v>
      </c>
      <c r="I6" s="15">
        <v>1.9789706757546486</v>
      </c>
      <c r="J6" s="22">
        <v>152</v>
      </c>
    </row>
    <row r="7" spans="1:10" x14ac:dyDescent="0.25">
      <c r="A7" s="2" t="s">
        <v>7</v>
      </c>
      <c r="B7" s="8">
        <v>36678</v>
      </c>
      <c r="C7" s="7">
        <v>5151</v>
      </c>
      <c r="D7" s="7">
        <v>775691</v>
      </c>
      <c r="E7" s="7">
        <v>1512004.71353648</v>
      </c>
      <c r="F7" s="9">
        <v>350.2</v>
      </c>
      <c r="G7" s="7">
        <v>1803880.2</v>
      </c>
      <c r="H7" s="15">
        <v>150.59037080178607</v>
      </c>
      <c r="I7" s="15">
        <v>1.9492358600737665</v>
      </c>
      <c r="J7" s="22">
        <v>151</v>
      </c>
    </row>
    <row r="8" spans="1:10" x14ac:dyDescent="0.25">
      <c r="A8" s="2" t="s">
        <v>8</v>
      </c>
      <c r="B8" s="8">
        <v>36708</v>
      </c>
      <c r="C8" s="7">
        <v>5202</v>
      </c>
      <c r="D8" s="7">
        <v>706838</v>
      </c>
      <c r="E8" s="7">
        <v>1425258.2486888401</v>
      </c>
      <c r="F8" s="9">
        <v>388.84</v>
      </c>
      <c r="G8" s="7">
        <v>2022745.68</v>
      </c>
      <c r="H8" s="15">
        <v>135.87812379853904</v>
      </c>
      <c r="I8" s="15">
        <v>2.0163860017271853</v>
      </c>
      <c r="J8" s="22">
        <v>136</v>
      </c>
    </row>
    <row r="9" spans="1:10" x14ac:dyDescent="0.25">
      <c r="A9" s="2" t="s">
        <v>9</v>
      </c>
      <c r="B9" s="8">
        <v>36739</v>
      </c>
      <c r="C9" s="7">
        <v>5160</v>
      </c>
      <c r="D9" s="7">
        <v>719204</v>
      </c>
      <c r="E9" s="7">
        <v>1499170.5171612559</v>
      </c>
      <c r="F9" s="9">
        <v>373.35</v>
      </c>
      <c r="G9" s="7">
        <v>1926486.0000000002</v>
      </c>
      <c r="H9" s="15">
        <v>139.38062015503877</v>
      </c>
      <c r="I9" s="15">
        <v>2.0844857886792285</v>
      </c>
      <c r="J9" s="22">
        <v>139</v>
      </c>
    </row>
    <row r="10" spans="1:10" x14ac:dyDescent="0.25">
      <c r="A10" s="2" t="s">
        <v>10</v>
      </c>
      <c r="B10" s="8">
        <v>36770</v>
      </c>
      <c r="C10" s="7">
        <v>4974</v>
      </c>
      <c r="D10" s="7">
        <v>665589</v>
      </c>
      <c r="E10" s="7">
        <v>1385293.5338246033</v>
      </c>
      <c r="F10" s="9">
        <v>347.64</v>
      </c>
      <c r="G10" s="7">
        <v>1729161.3599999999</v>
      </c>
      <c r="H10" s="15">
        <v>133.81363088057901</v>
      </c>
      <c r="I10" s="15">
        <v>2.0813047298326794</v>
      </c>
      <c r="J10" s="22">
        <v>134</v>
      </c>
    </row>
    <row r="11" spans="1:10" x14ac:dyDescent="0.25">
      <c r="A11" s="2" t="s">
        <v>11</v>
      </c>
      <c r="B11" s="8">
        <v>36800</v>
      </c>
      <c r="C11" s="7">
        <v>4884</v>
      </c>
      <c r="D11" s="7">
        <v>716123</v>
      </c>
      <c r="E11" s="7">
        <v>1469969.6607581491</v>
      </c>
      <c r="F11" s="9">
        <v>394.09</v>
      </c>
      <c r="G11" s="7">
        <v>1924735.5599999998</v>
      </c>
      <c r="H11" s="15">
        <v>146.62633087633088</v>
      </c>
      <c r="I11" s="15">
        <v>2.0526776276675225</v>
      </c>
      <c r="J11" s="22">
        <v>147</v>
      </c>
    </row>
    <row r="12" spans="1:10" x14ac:dyDescent="0.25">
      <c r="A12" s="2" t="s">
        <v>12</v>
      </c>
      <c r="B12" s="8">
        <v>36831</v>
      </c>
      <c r="C12" s="7">
        <v>4797</v>
      </c>
      <c r="D12" s="7">
        <v>688524</v>
      </c>
      <c r="E12" s="7">
        <v>1398334.8602536016</v>
      </c>
      <c r="F12" s="9">
        <v>412.93</v>
      </c>
      <c r="G12" s="7">
        <v>1980825.21</v>
      </c>
      <c r="H12" s="15">
        <v>143.53220762976861</v>
      </c>
      <c r="I12" s="15">
        <v>2.0309166568683179</v>
      </c>
      <c r="J12" s="22">
        <v>144</v>
      </c>
    </row>
    <row r="13" spans="1:10" x14ac:dyDescent="0.25">
      <c r="A13" s="2" t="s">
        <v>13</v>
      </c>
      <c r="B13" s="8">
        <v>36861</v>
      </c>
      <c r="C13" s="7">
        <v>4859</v>
      </c>
      <c r="D13" s="7">
        <v>617748</v>
      </c>
      <c r="E13" s="7">
        <v>1381491.1040297416</v>
      </c>
      <c r="F13" s="9">
        <v>387.36</v>
      </c>
      <c r="G13" s="7">
        <v>1882182.24</v>
      </c>
      <c r="H13" s="15">
        <v>127.13480139946491</v>
      </c>
      <c r="I13" s="15">
        <v>2.2363344017783007</v>
      </c>
      <c r="J13" s="22">
        <v>127</v>
      </c>
    </row>
    <row r="14" spans="1:10" x14ac:dyDescent="0.25">
      <c r="A14" s="3" t="s">
        <v>14</v>
      </c>
      <c r="B14" s="8">
        <v>36892</v>
      </c>
      <c r="C14" s="7">
        <v>4909</v>
      </c>
      <c r="D14" s="7">
        <v>721294</v>
      </c>
      <c r="E14" s="7">
        <v>1428454.6571068179</v>
      </c>
      <c r="F14" s="9">
        <v>382.48</v>
      </c>
      <c r="G14" s="7">
        <v>1877594.32</v>
      </c>
      <c r="H14" s="15">
        <v>146.93298024037483</v>
      </c>
      <c r="I14" s="15">
        <v>1.9804055726330982</v>
      </c>
      <c r="J14" s="22">
        <v>147</v>
      </c>
    </row>
    <row r="15" spans="1:10" x14ac:dyDescent="0.25">
      <c r="A15" s="2" t="s">
        <v>15</v>
      </c>
      <c r="B15" s="8">
        <v>36923</v>
      </c>
      <c r="C15" s="7">
        <v>4937</v>
      </c>
      <c r="D15" s="7">
        <v>655840</v>
      </c>
      <c r="E15" s="7">
        <v>1384406.5591183694</v>
      </c>
      <c r="F15" s="9">
        <v>350.11</v>
      </c>
      <c r="G15" s="7">
        <v>1728493.07</v>
      </c>
      <c r="H15" s="15">
        <v>132.84180676524204</v>
      </c>
      <c r="I15" s="15">
        <v>2.1108907037057354</v>
      </c>
      <c r="J15" s="22">
        <v>133</v>
      </c>
    </row>
    <row r="16" spans="1:10" x14ac:dyDescent="0.25">
      <c r="A16" s="2" t="s">
        <v>16</v>
      </c>
      <c r="B16" s="8">
        <v>36951</v>
      </c>
      <c r="C16" s="7">
        <v>4951</v>
      </c>
      <c r="D16" s="7">
        <v>743574</v>
      </c>
      <c r="E16" s="7">
        <v>1464653.2895173603</v>
      </c>
      <c r="F16" s="9">
        <v>427.73</v>
      </c>
      <c r="G16" s="7">
        <v>2117691.23</v>
      </c>
      <c r="H16" s="15">
        <v>150.18662896384569</v>
      </c>
      <c r="I16" s="15">
        <v>1.9697478522882192</v>
      </c>
      <c r="J16" s="22">
        <v>150</v>
      </c>
    </row>
    <row r="17" spans="1:10" x14ac:dyDescent="0.25">
      <c r="A17" s="2" t="s">
        <v>17</v>
      </c>
      <c r="B17" s="8">
        <v>36982</v>
      </c>
      <c r="C17" s="7">
        <v>5019</v>
      </c>
      <c r="D17" s="7">
        <v>687624</v>
      </c>
      <c r="E17" s="7">
        <v>1479445.4623912899</v>
      </c>
      <c r="F17" s="9">
        <v>401.89</v>
      </c>
      <c r="G17" s="7">
        <v>2017085.91</v>
      </c>
      <c r="H17" s="15">
        <v>137.0041841004184</v>
      </c>
      <c r="I17" s="15">
        <v>2.1515326143230746</v>
      </c>
      <c r="J17" s="22">
        <v>137</v>
      </c>
    </row>
    <row r="18" spans="1:10" x14ac:dyDescent="0.25">
      <c r="A18" s="2" t="s">
        <v>18</v>
      </c>
      <c r="B18" s="8">
        <v>37012</v>
      </c>
      <c r="C18" s="7">
        <v>5087</v>
      </c>
      <c r="D18" s="7">
        <v>768924</v>
      </c>
      <c r="E18" s="7">
        <v>1646682.1682267808</v>
      </c>
      <c r="F18" s="9">
        <v>416.04</v>
      </c>
      <c r="G18" s="7">
        <v>2116395.48</v>
      </c>
      <c r="H18" s="15">
        <v>151.15470807941813</v>
      </c>
      <c r="I18" s="15">
        <v>2.1415408651918537</v>
      </c>
      <c r="J18" s="22">
        <v>151</v>
      </c>
    </row>
    <row r="19" spans="1:10" x14ac:dyDescent="0.25">
      <c r="A19" s="4" t="s">
        <v>19</v>
      </c>
      <c r="B19" s="8">
        <v>37043</v>
      </c>
      <c r="C19" s="7">
        <v>5155</v>
      </c>
      <c r="D19" s="7">
        <v>749789</v>
      </c>
      <c r="E19" s="7">
        <v>1570359.0586204606</v>
      </c>
      <c r="F19" s="9">
        <v>388.11</v>
      </c>
      <c r="G19" s="7">
        <v>2000707.05</v>
      </c>
      <c r="H19" s="15">
        <v>145.44888457807954</v>
      </c>
      <c r="I19" s="15">
        <v>2.094401303060542</v>
      </c>
      <c r="J19" s="22">
        <v>145</v>
      </c>
    </row>
    <row r="20" spans="1:10" x14ac:dyDescent="0.25">
      <c r="A20" s="4" t="s">
        <v>20</v>
      </c>
      <c r="B20" s="8">
        <v>37073</v>
      </c>
      <c r="C20" s="7">
        <v>5182</v>
      </c>
      <c r="D20" s="7">
        <v>718450</v>
      </c>
      <c r="E20" s="7">
        <v>1630167.8284538272</v>
      </c>
      <c r="F20" s="9">
        <v>413.01</v>
      </c>
      <c r="G20" s="7">
        <v>2140217.8199999998</v>
      </c>
      <c r="H20" s="15">
        <v>138.64338093400232</v>
      </c>
      <c r="I20" s="15">
        <v>2.26900665105968</v>
      </c>
      <c r="J20" s="22">
        <v>139</v>
      </c>
    </row>
    <row r="21" spans="1:10" x14ac:dyDescent="0.25">
      <c r="A21" s="3" t="s">
        <v>21</v>
      </c>
      <c r="B21" s="8">
        <v>37104</v>
      </c>
      <c r="C21" s="7">
        <v>5186</v>
      </c>
      <c r="D21" s="7">
        <v>729967</v>
      </c>
      <c r="E21" s="7">
        <v>1674376.8173670582</v>
      </c>
      <c r="F21" s="9">
        <v>400.61</v>
      </c>
      <c r="G21" s="7">
        <v>2077563.46</v>
      </c>
      <c r="H21" s="15">
        <v>140.75723100655611</v>
      </c>
      <c r="I21" s="15">
        <v>2.2937705641036628</v>
      </c>
      <c r="J21" s="22">
        <v>141</v>
      </c>
    </row>
    <row r="22" spans="1:10" x14ac:dyDescent="0.25">
      <c r="A22" s="3" t="s">
        <v>22</v>
      </c>
      <c r="B22" s="8">
        <v>37135</v>
      </c>
      <c r="C22" s="7">
        <v>5093</v>
      </c>
      <c r="D22" s="7">
        <v>700125</v>
      </c>
      <c r="E22" s="7">
        <v>1506849.2332204739</v>
      </c>
      <c r="F22" s="9">
        <v>396.76</v>
      </c>
      <c r="G22" s="7">
        <v>2020698.68</v>
      </c>
      <c r="H22" s="15">
        <v>137.46809346161399</v>
      </c>
      <c r="I22" s="15">
        <v>2.1522574300595947</v>
      </c>
      <c r="J22" s="22">
        <v>137</v>
      </c>
    </row>
    <row r="23" spans="1:10" x14ac:dyDescent="0.25">
      <c r="A23" s="5" t="s">
        <v>23</v>
      </c>
      <c r="B23" s="8">
        <v>37165</v>
      </c>
      <c r="C23" s="7">
        <v>4991</v>
      </c>
      <c r="D23" s="7">
        <v>767155</v>
      </c>
      <c r="E23" s="7">
        <v>1741849.9634866891</v>
      </c>
      <c r="F23" s="9">
        <v>434.3</v>
      </c>
      <c r="G23" s="7">
        <v>2167591.3000000003</v>
      </c>
      <c r="H23" s="15">
        <v>153.70767381286316</v>
      </c>
      <c r="I23" s="15">
        <v>2.2705319830890618</v>
      </c>
      <c r="J23" s="22">
        <v>154</v>
      </c>
    </row>
    <row r="24" spans="1:10" x14ac:dyDescent="0.25">
      <c r="A24" s="5" t="s">
        <v>24</v>
      </c>
      <c r="B24" s="8">
        <v>37196</v>
      </c>
      <c r="C24" s="7">
        <v>4980</v>
      </c>
      <c r="D24" s="7">
        <v>714996</v>
      </c>
      <c r="E24" s="7">
        <v>1563478.092013543</v>
      </c>
      <c r="F24" s="9">
        <v>462.74</v>
      </c>
      <c r="G24" s="7">
        <v>2304445.2000000002</v>
      </c>
      <c r="H24" s="15">
        <v>143.5734939759036</v>
      </c>
      <c r="I24" s="15">
        <v>2.1866948794308541</v>
      </c>
      <c r="J24" s="22">
        <v>144</v>
      </c>
    </row>
    <row r="25" spans="1:10" x14ac:dyDescent="0.25">
      <c r="A25" s="5" t="s">
        <v>25</v>
      </c>
      <c r="B25" s="8">
        <v>37226</v>
      </c>
      <c r="C25" s="7">
        <v>4967</v>
      </c>
      <c r="D25" s="7">
        <v>628152</v>
      </c>
      <c r="E25" s="7">
        <v>1485448.2506804753</v>
      </c>
      <c r="F25" s="9">
        <v>447.11</v>
      </c>
      <c r="G25" s="7">
        <v>2220795.37</v>
      </c>
      <c r="H25" s="15">
        <v>126.4650694584256</v>
      </c>
      <c r="I25" s="15">
        <v>2.3647910866804138</v>
      </c>
      <c r="J25" s="22">
        <v>126</v>
      </c>
    </row>
    <row r="26" spans="1:10" x14ac:dyDescent="0.25">
      <c r="A26" s="2" t="s">
        <v>26</v>
      </c>
      <c r="B26" s="8">
        <v>37257</v>
      </c>
      <c r="C26" s="7">
        <v>4981</v>
      </c>
      <c r="D26" s="7">
        <v>758792</v>
      </c>
      <c r="E26" s="7">
        <v>1633925.0813251012</v>
      </c>
      <c r="F26" s="9">
        <v>424.39</v>
      </c>
      <c r="G26" s="7">
        <v>2113886.59</v>
      </c>
      <c r="H26" s="15">
        <v>152.33728167034732</v>
      </c>
      <c r="I26" s="15">
        <v>2.1533240747465725</v>
      </c>
      <c r="J26" s="22">
        <v>152</v>
      </c>
    </row>
    <row r="27" spans="1:10" x14ac:dyDescent="0.25">
      <c r="A27" s="2" t="s">
        <v>27</v>
      </c>
      <c r="B27" s="8">
        <v>37288</v>
      </c>
      <c r="C27" s="7">
        <v>4995</v>
      </c>
      <c r="D27" s="7">
        <v>700120</v>
      </c>
      <c r="E27" s="7">
        <v>1577768.9039367987</v>
      </c>
      <c r="F27" s="9">
        <v>410.68</v>
      </c>
      <c r="G27" s="7">
        <v>2051346.6</v>
      </c>
      <c r="H27" s="15">
        <v>140.16416416416416</v>
      </c>
      <c r="I27" s="15">
        <v>2.2535692508952732</v>
      </c>
      <c r="J27" s="22">
        <v>140</v>
      </c>
    </row>
    <row r="28" spans="1:10" x14ac:dyDescent="0.25">
      <c r="A28" s="2" t="s">
        <v>28</v>
      </c>
      <c r="B28" s="8">
        <v>37316</v>
      </c>
      <c r="C28" s="7">
        <v>5081</v>
      </c>
      <c r="D28" s="7">
        <v>741789</v>
      </c>
      <c r="E28" s="7">
        <v>1741347.5071366925</v>
      </c>
      <c r="F28" s="9">
        <v>471.08</v>
      </c>
      <c r="G28" s="7">
        <v>2393557.48</v>
      </c>
      <c r="H28" s="15">
        <v>145.99271796890375</v>
      </c>
      <c r="I28" s="15">
        <v>2.3474970741500516</v>
      </c>
      <c r="J28" s="22">
        <v>146</v>
      </c>
    </row>
    <row r="29" spans="1:10" x14ac:dyDescent="0.25">
      <c r="A29" s="2" t="s">
        <v>29</v>
      </c>
      <c r="B29" s="8">
        <v>37347</v>
      </c>
      <c r="C29" s="7">
        <v>5186</v>
      </c>
      <c r="D29" s="7">
        <v>773199</v>
      </c>
      <c r="E29" s="7">
        <v>1711034.8868087365</v>
      </c>
      <c r="F29" s="9">
        <v>426.74</v>
      </c>
      <c r="G29" s="7">
        <v>2213073.64</v>
      </c>
      <c r="H29" s="15">
        <v>149.09352101812573</v>
      </c>
      <c r="I29" s="15">
        <v>2.2129295133707316</v>
      </c>
      <c r="J29" s="22">
        <v>149</v>
      </c>
    </row>
    <row r="30" spans="1:10" x14ac:dyDescent="0.25">
      <c r="A30" s="2" t="s">
        <v>30</v>
      </c>
      <c r="B30" s="8">
        <v>37377</v>
      </c>
      <c r="C30" s="7">
        <v>5300</v>
      </c>
      <c r="D30" s="7">
        <v>803651</v>
      </c>
      <c r="E30" s="7">
        <v>1863731.7931354975</v>
      </c>
      <c r="F30" s="9">
        <v>461.35</v>
      </c>
      <c r="G30" s="7">
        <v>2445155</v>
      </c>
      <c r="H30" s="15">
        <v>151.6322641509434</v>
      </c>
      <c r="I30" s="15">
        <v>2.3190810353443192</v>
      </c>
      <c r="J30" s="22">
        <v>152</v>
      </c>
    </row>
    <row r="31" spans="1:10" x14ac:dyDescent="0.25">
      <c r="A31" s="4" t="s">
        <v>31</v>
      </c>
      <c r="B31" s="8">
        <v>37408</v>
      </c>
      <c r="C31" s="7">
        <v>5350</v>
      </c>
      <c r="D31" s="7">
        <v>738413</v>
      </c>
      <c r="E31" s="7">
        <v>1761461.5282480249</v>
      </c>
      <c r="F31" s="9">
        <v>421.1</v>
      </c>
      <c r="G31" s="7">
        <v>2252885</v>
      </c>
      <c r="H31" s="15">
        <v>138.02112149532709</v>
      </c>
      <c r="I31" s="15">
        <v>2.3854692810771545</v>
      </c>
      <c r="J31" s="22">
        <v>138</v>
      </c>
    </row>
    <row r="32" spans="1:10" x14ac:dyDescent="0.25">
      <c r="A32" s="4" t="s">
        <v>32</v>
      </c>
      <c r="B32" s="8">
        <v>37438</v>
      </c>
      <c r="C32" s="7">
        <v>5429</v>
      </c>
      <c r="D32" s="7">
        <v>773705</v>
      </c>
      <c r="E32" s="7">
        <v>1869787.4593374494</v>
      </c>
      <c r="F32" s="9">
        <v>475.18</v>
      </c>
      <c r="G32" s="7">
        <v>2579752.2200000002</v>
      </c>
      <c r="H32" s="15">
        <v>142.51335420887824</v>
      </c>
      <c r="I32" s="15">
        <v>2.4166671526453225</v>
      </c>
      <c r="J32" s="22">
        <v>143</v>
      </c>
    </row>
    <row r="33" spans="1:10" x14ac:dyDescent="0.25">
      <c r="A33" s="3" t="s">
        <v>33</v>
      </c>
      <c r="B33" s="8">
        <v>37469</v>
      </c>
      <c r="C33" s="7">
        <v>5435</v>
      </c>
      <c r="D33" s="7">
        <v>733491</v>
      </c>
      <c r="E33" s="7">
        <v>1779609.871871473</v>
      </c>
      <c r="F33" s="9">
        <v>432.86</v>
      </c>
      <c r="G33" s="7">
        <v>2352594.1</v>
      </c>
      <c r="H33" s="15">
        <v>134.9569457221711</v>
      </c>
      <c r="I33" s="15">
        <v>2.4262190972642785</v>
      </c>
      <c r="J33" s="22">
        <v>135</v>
      </c>
    </row>
    <row r="34" spans="1:10" x14ac:dyDescent="0.25">
      <c r="A34" s="3" t="s">
        <v>34</v>
      </c>
      <c r="B34" s="8">
        <v>37500</v>
      </c>
      <c r="C34" s="7">
        <v>5424</v>
      </c>
      <c r="D34" s="7">
        <v>752882</v>
      </c>
      <c r="E34" s="7">
        <v>1685888.8003717719</v>
      </c>
      <c r="F34" s="9">
        <v>425.44</v>
      </c>
      <c r="G34" s="7">
        <v>2307586.56</v>
      </c>
      <c r="H34" s="15">
        <v>138.8056784660767</v>
      </c>
      <c r="I34" s="15">
        <v>2.2392470538168956</v>
      </c>
      <c r="J34" s="22">
        <v>139</v>
      </c>
    </row>
    <row r="35" spans="1:10" x14ac:dyDescent="0.25">
      <c r="A35" s="5" t="s">
        <v>35</v>
      </c>
      <c r="B35" s="8">
        <v>37530</v>
      </c>
      <c r="C35" s="7">
        <v>5359</v>
      </c>
      <c r="D35" s="7">
        <v>785218</v>
      </c>
      <c r="E35" s="7">
        <v>1760431.3217818495</v>
      </c>
      <c r="F35" s="9">
        <v>457.74</v>
      </c>
      <c r="G35" s="7">
        <v>2453028.66</v>
      </c>
      <c r="H35" s="15">
        <v>146.52323194625862</v>
      </c>
      <c r="I35" s="15">
        <v>2.2419650616540241</v>
      </c>
      <c r="J35" s="22">
        <v>147</v>
      </c>
    </row>
    <row r="36" spans="1:10" x14ac:dyDescent="0.25">
      <c r="A36" s="5" t="s">
        <v>36</v>
      </c>
      <c r="B36" s="8">
        <v>37561</v>
      </c>
      <c r="C36" s="7">
        <v>5294</v>
      </c>
      <c r="D36" s="7">
        <v>713911</v>
      </c>
      <c r="E36" s="7">
        <v>1614515.1364270065</v>
      </c>
      <c r="F36" s="9">
        <v>487.05</v>
      </c>
      <c r="G36" s="7">
        <v>2578442.7000000002</v>
      </c>
      <c r="H36" s="15">
        <v>134.85285228560636</v>
      </c>
      <c r="I36" s="15">
        <v>2.2615075778731613</v>
      </c>
      <c r="J36" s="22">
        <v>135</v>
      </c>
    </row>
    <row r="37" spans="1:10" x14ac:dyDescent="0.25">
      <c r="A37" s="5" t="s">
        <v>37</v>
      </c>
      <c r="B37" s="8">
        <v>37591</v>
      </c>
      <c r="C37" s="7">
        <v>5267</v>
      </c>
      <c r="D37" s="7">
        <v>678211</v>
      </c>
      <c r="E37" s="7">
        <v>1591624.5103896966</v>
      </c>
      <c r="F37" s="9">
        <v>475.01</v>
      </c>
      <c r="G37" s="7">
        <v>2501877.67</v>
      </c>
      <c r="H37" s="15">
        <v>128.76609075374975</v>
      </c>
      <c r="I37" s="15">
        <v>2.3467984305617229</v>
      </c>
      <c r="J37" s="22">
        <v>129</v>
      </c>
    </row>
    <row r="38" spans="1:10" x14ac:dyDescent="0.25">
      <c r="A38" s="2" t="s">
        <v>38</v>
      </c>
      <c r="B38" s="8">
        <v>37622</v>
      </c>
      <c r="C38" s="7">
        <v>5211</v>
      </c>
      <c r="D38" s="7">
        <v>787599</v>
      </c>
      <c r="E38" s="7">
        <v>1720802.6953462125</v>
      </c>
      <c r="F38" s="9">
        <v>482.51</v>
      </c>
      <c r="G38" s="7">
        <v>2514359.61</v>
      </c>
      <c r="H38" s="15">
        <v>151.14162348877375</v>
      </c>
      <c r="I38" s="15">
        <v>2.1848716102308567</v>
      </c>
      <c r="J38" s="22">
        <v>151</v>
      </c>
    </row>
    <row r="39" spans="1:10" x14ac:dyDescent="0.25">
      <c r="A39" s="2" t="s">
        <v>39</v>
      </c>
      <c r="B39" s="8">
        <v>37653</v>
      </c>
      <c r="C39" s="7">
        <v>5196</v>
      </c>
      <c r="D39" s="7">
        <v>714212</v>
      </c>
      <c r="E39" s="7">
        <v>1591556.1973046537</v>
      </c>
      <c r="F39" s="9">
        <v>435.75</v>
      </c>
      <c r="G39" s="7">
        <v>2264157</v>
      </c>
      <c r="H39" s="15">
        <v>137.45419553502694</v>
      </c>
      <c r="I39" s="15">
        <v>2.2284086479989886</v>
      </c>
      <c r="J39" s="22">
        <v>137</v>
      </c>
    </row>
    <row r="40" spans="1:10" x14ac:dyDescent="0.25">
      <c r="A40" s="2" t="s">
        <v>40</v>
      </c>
      <c r="B40" s="8">
        <v>37681</v>
      </c>
      <c r="C40" s="7">
        <v>5193</v>
      </c>
      <c r="D40" s="7">
        <v>743176</v>
      </c>
      <c r="E40" s="7">
        <v>1709947.3876385845</v>
      </c>
      <c r="F40" s="9">
        <v>464.1</v>
      </c>
      <c r="G40" s="7">
        <v>2410071.3000000003</v>
      </c>
      <c r="H40" s="15">
        <v>143.11111111111111</v>
      </c>
      <c r="I40" s="15">
        <v>2.300864650686492</v>
      </c>
      <c r="J40" s="22">
        <v>143</v>
      </c>
    </row>
    <row r="41" spans="1:10" x14ac:dyDescent="0.25">
      <c r="A41" s="2" t="s">
        <v>41</v>
      </c>
      <c r="B41" s="8">
        <v>37712</v>
      </c>
      <c r="C41" s="7">
        <v>5107</v>
      </c>
      <c r="D41" s="7">
        <v>758444</v>
      </c>
      <c r="E41" s="7">
        <v>1884862.7763393745</v>
      </c>
      <c r="F41" s="9">
        <v>517.88</v>
      </c>
      <c r="G41" s="7">
        <v>2644813.16</v>
      </c>
      <c r="H41" s="15">
        <v>148.5106716271784</v>
      </c>
      <c r="I41" s="15">
        <v>2.4851706603775288</v>
      </c>
      <c r="J41" s="22">
        <v>149</v>
      </c>
    </row>
    <row r="42" spans="1:10" x14ac:dyDescent="0.25">
      <c r="A42" s="2" t="s">
        <v>42</v>
      </c>
      <c r="B42" s="8">
        <v>37742</v>
      </c>
      <c r="C42" s="7">
        <v>5112</v>
      </c>
      <c r="D42" s="7">
        <v>765371</v>
      </c>
      <c r="E42" s="7">
        <v>1830739.4941246763</v>
      </c>
      <c r="F42" s="9">
        <v>520.58000000000004</v>
      </c>
      <c r="G42" s="7">
        <v>2661204.9600000004</v>
      </c>
      <c r="H42" s="15">
        <v>149.72046165884194</v>
      </c>
      <c r="I42" s="15">
        <v>2.3919634976040069</v>
      </c>
      <c r="J42" s="22">
        <v>150</v>
      </c>
    </row>
    <row r="43" spans="1:10" x14ac:dyDescent="0.25">
      <c r="A43" s="4" t="s">
        <v>43</v>
      </c>
      <c r="B43" s="8">
        <v>37773</v>
      </c>
      <c r="C43" s="7">
        <v>5113</v>
      </c>
      <c r="D43" s="7">
        <v>754230</v>
      </c>
      <c r="E43" s="7">
        <v>1795652.625638983</v>
      </c>
      <c r="F43" s="9">
        <v>503.74</v>
      </c>
      <c r="G43" s="7">
        <v>2575622.62</v>
      </c>
      <c r="H43" s="15">
        <v>147.51222374339918</v>
      </c>
      <c r="I43" s="15">
        <v>2.3807759246370246</v>
      </c>
      <c r="J43" s="22">
        <v>148</v>
      </c>
    </row>
    <row r="44" spans="1:10" x14ac:dyDescent="0.25">
      <c r="A44" s="6" t="s">
        <v>44</v>
      </c>
      <c r="B44" s="8">
        <v>37803</v>
      </c>
      <c r="C44" s="7">
        <v>4998</v>
      </c>
      <c r="D44" s="7">
        <v>746947</v>
      </c>
      <c r="E44" s="7">
        <v>1873124.941910642</v>
      </c>
      <c r="F44" s="9">
        <v>526.21</v>
      </c>
      <c r="G44" s="7">
        <v>2629997.58</v>
      </c>
      <c r="H44" s="15">
        <v>149.44917967186873</v>
      </c>
      <c r="I44" s="15">
        <v>2.5077079657735313</v>
      </c>
      <c r="J44" s="22">
        <v>149</v>
      </c>
    </row>
    <row r="45" spans="1:10" x14ac:dyDescent="0.25">
      <c r="A45" s="3" t="s">
        <v>45</v>
      </c>
      <c r="B45" s="8">
        <v>37834</v>
      </c>
      <c r="C45" s="7">
        <v>4995</v>
      </c>
      <c r="D45" s="7">
        <v>677125</v>
      </c>
      <c r="E45" s="7">
        <v>1868228.3741618535</v>
      </c>
      <c r="F45" s="9">
        <v>483.77</v>
      </c>
      <c r="G45" s="7">
        <v>2416431.15</v>
      </c>
      <c r="H45" s="15">
        <v>135.56056056056056</v>
      </c>
      <c r="I45" s="15">
        <v>2.7590598104660935</v>
      </c>
      <c r="J45" s="22">
        <v>136</v>
      </c>
    </row>
    <row r="46" spans="1:10" x14ac:dyDescent="0.25">
      <c r="A46" s="3" t="s">
        <v>46</v>
      </c>
      <c r="B46" s="8">
        <v>37865</v>
      </c>
      <c r="C46" s="7">
        <v>4914</v>
      </c>
      <c r="D46" s="7">
        <v>702966</v>
      </c>
      <c r="E46" s="7">
        <v>1873571.167762066</v>
      </c>
      <c r="F46" s="9">
        <v>489.24</v>
      </c>
      <c r="G46" s="7">
        <v>2404125.36</v>
      </c>
      <c r="H46" s="15">
        <v>143.05372405372407</v>
      </c>
      <c r="I46" s="15">
        <v>2.6652372486892197</v>
      </c>
      <c r="J46" s="22">
        <v>143</v>
      </c>
    </row>
    <row r="47" spans="1:10" x14ac:dyDescent="0.25">
      <c r="A47" s="5" t="s">
        <v>47</v>
      </c>
      <c r="B47" s="8">
        <v>37895</v>
      </c>
      <c r="C47" s="7">
        <v>4980</v>
      </c>
      <c r="D47" s="7">
        <v>753828</v>
      </c>
      <c r="E47" s="7">
        <v>1846555.2678749252</v>
      </c>
      <c r="F47" s="9">
        <v>508.37</v>
      </c>
      <c r="G47" s="7">
        <v>2531682.6</v>
      </c>
      <c r="H47" s="15">
        <v>151.3710843373494</v>
      </c>
      <c r="I47" s="15">
        <v>2.4495710797090653</v>
      </c>
      <c r="J47" s="22">
        <v>151</v>
      </c>
    </row>
    <row r="48" spans="1:10" x14ac:dyDescent="0.25">
      <c r="A48" s="5" t="s">
        <v>48</v>
      </c>
      <c r="B48" s="8">
        <v>37926</v>
      </c>
      <c r="C48" s="7">
        <v>4894</v>
      </c>
      <c r="D48" s="7">
        <v>676045</v>
      </c>
      <c r="E48" s="7">
        <v>1794192.6906990639</v>
      </c>
      <c r="F48" s="9">
        <v>537.79999999999995</v>
      </c>
      <c r="G48" s="7">
        <v>2631993.1999999997</v>
      </c>
      <c r="H48" s="15">
        <v>138.13751532488763</v>
      </c>
      <c r="I48" s="15">
        <v>2.6539545306881407</v>
      </c>
      <c r="J48" s="22">
        <v>138</v>
      </c>
    </row>
    <row r="49" spans="1:20" x14ac:dyDescent="0.25">
      <c r="A49" s="5" t="s">
        <v>49</v>
      </c>
      <c r="B49" s="8">
        <v>37956</v>
      </c>
      <c r="C49" s="7">
        <v>4854</v>
      </c>
      <c r="D49" s="7">
        <v>680362</v>
      </c>
      <c r="E49" s="7">
        <v>1888584.8104627233</v>
      </c>
      <c r="F49" s="9">
        <v>519.07000000000005</v>
      </c>
      <c r="G49" s="7">
        <v>2519565.7800000003</v>
      </c>
      <c r="H49" s="15">
        <v>140.16522455706632</v>
      </c>
      <c r="I49" s="15">
        <v>2.7758528701819372</v>
      </c>
      <c r="J49" s="22">
        <v>140</v>
      </c>
    </row>
    <row r="50" spans="1:20" x14ac:dyDescent="0.25">
      <c r="A50" s="2" t="s">
        <v>50</v>
      </c>
      <c r="B50" s="8">
        <v>37987</v>
      </c>
      <c r="C50" s="7">
        <v>4709</v>
      </c>
      <c r="D50" s="7">
        <v>703309</v>
      </c>
      <c r="E50" s="7">
        <v>1524455.453760871</v>
      </c>
      <c r="F50" s="9">
        <v>522.53</v>
      </c>
      <c r="G50" s="7">
        <v>2460593.77</v>
      </c>
      <c r="H50" s="15">
        <v>149.35421533234233</v>
      </c>
      <c r="I50" s="15">
        <v>2.1675472001081615</v>
      </c>
      <c r="J50" s="22">
        <v>149</v>
      </c>
      <c r="R50">
        <v>130</v>
      </c>
      <c r="S50">
        <f t="array" ref="S50:S57">FREQUENCY(R74:R132,R50:R56)</f>
        <v>0</v>
      </c>
      <c r="T50">
        <f>4.061-R50*0.0067</f>
        <v>3.19</v>
      </c>
    </row>
    <row r="51" spans="1:20" x14ac:dyDescent="0.25">
      <c r="A51" s="2" t="s">
        <v>51</v>
      </c>
      <c r="B51" s="8">
        <v>38018</v>
      </c>
      <c r="C51" s="7">
        <v>4656</v>
      </c>
      <c r="D51" s="7">
        <v>661651</v>
      </c>
      <c r="E51" s="7">
        <v>1415670.0524463917</v>
      </c>
      <c r="F51" s="9">
        <v>482.8</v>
      </c>
      <c r="G51" s="7">
        <v>2247916.8000000003</v>
      </c>
      <c r="H51" s="15">
        <v>142.1071735395189</v>
      </c>
      <c r="I51" s="15">
        <v>2.1396023771541066</v>
      </c>
      <c r="J51" s="22">
        <v>142</v>
      </c>
      <c r="R51">
        <v>135</v>
      </c>
      <c r="S51">
        <v>5</v>
      </c>
      <c r="T51">
        <f t="shared" ref="T51:T56" si="0">4.061-R51*0.0067</f>
        <v>3.1564999999999999</v>
      </c>
    </row>
    <row r="52" spans="1:20" x14ac:dyDescent="0.25">
      <c r="A52" s="2" t="s">
        <v>52</v>
      </c>
      <c r="B52" s="8">
        <v>38047</v>
      </c>
      <c r="C52" s="7">
        <v>4685</v>
      </c>
      <c r="D52" s="7">
        <v>742675</v>
      </c>
      <c r="E52" s="7">
        <v>1615174.0357166566</v>
      </c>
      <c r="F52" s="9">
        <v>541.48</v>
      </c>
      <c r="G52" s="7">
        <v>2536833.8000000003</v>
      </c>
      <c r="H52" s="15">
        <v>158.52187833511206</v>
      </c>
      <c r="I52" s="15">
        <v>2.1748059860863185</v>
      </c>
      <c r="J52" s="22">
        <v>159</v>
      </c>
      <c r="R52">
        <v>140</v>
      </c>
      <c r="S52">
        <v>6</v>
      </c>
      <c r="T52">
        <f t="shared" si="0"/>
        <v>3.1229999999999998</v>
      </c>
    </row>
    <row r="53" spans="1:20" x14ac:dyDescent="0.25">
      <c r="A53" s="2" t="s">
        <v>53</v>
      </c>
      <c r="B53" s="8">
        <v>38078</v>
      </c>
      <c r="C53" s="7">
        <v>4687</v>
      </c>
      <c r="D53" s="7">
        <v>712248</v>
      </c>
      <c r="E53" s="7">
        <v>1636896.7337183827</v>
      </c>
      <c r="F53" s="9">
        <v>535.55999999999995</v>
      </c>
      <c r="G53" s="7">
        <v>2510169.7199999997</v>
      </c>
      <c r="H53" s="15">
        <v>151.96244932792831</v>
      </c>
      <c r="I53" s="15">
        <v>2.298211765731013</v>
      </c>
      <c r="J53" s="22">
        <v>152</v>
      </c>
      <c r="R53">
        <v>145</v>
      </c>
      <c r="S53">
        <v>18</v>
      </c>
      <c r="T53">
        <f t="shared" si="0"/>
        <v>3.0895000000000001</v>
      </c>
    </row>
    <row r="54" spans="1:20" x14ac:dyDescent="0.25">
      <c r="A54" s="2" t="s">
        <v>54</v>
      </c>
      <c r="B54" s="8">
        <v>38108</v>
      </c>
      <c r="C54" s="7">
        <v>4692</v>
      </c>
      <c r="D54" s="7">
        <v>708422</v>
      </c>
      <c r="E54" s="7">
        <v>1619846.9428400716</v>
      </c>
      <c r="F54" s="9">
        <v>514.16</v>
      </c>
      <c r="G54" s="7">
        <v>2412438.7199999997</v>
      </c>
      <c r="H54" s="15">
        <v>150.9850809889173</v>
      </c>
      <c r="I54" s="15">
        <v>2.2865565197580984</v>
      </c>
      <c r="J54" s="22">
        <v>151</v>
      </c>
      <c r="R54">
        <v>150</v>
      </c>
      <c r="S54">
        <v>19</v>
      </c>
      <c r="T54">
        <f t="shared" si="0"/>
        <v>3.056</v>
      </c>
    </row>
    <row r="55" spans="1:20" x14ac:dyDescent="0.25">
      <c r="A55" s="4" t="s">
        <v>55</v>
      </c>
      <c r="B55" s="8">
        <v>38139</v>
      </c>
      <c r="C55" s="7">
        <v>4705</v>
      </c>
      <c r="D55" s="7">
        <v>718164</v>
      </c>
      <c r="E55" s="7">
        <v>1742495.6184027086</v>
      </c>
      <c r="F55" s="9">
        <v>531.94000000000005</v>
      </c>
      <c r="G55" s="7">
        <v>2502777.7000000002</v>
      </c>
      <c r="H55" s="15">
        <v>152.6384697130712</v>
      </c>
      <c r="I55" s="15">
        <v>2.4263199191308789</v>
      </c>
      <c r="J55" s="22">
        <v>153</v>
      </c>
      <c r="R55">
        <v>155</v>
      </c>
      <c r="S55">
        <v>8</v>
      </c>
      <c r="T55">
        <f t="shared" si="0"/>
        <v>3.0225</v>
      </c>
    </row>
    <row r="56" spans="1:20" x14ac:dyDescent="0.25">
      <c r="A56" s="6" t="s">
        <v>56</v>
      </c>
      <c r="B56" s="8">
        <v>38169</v>
      </c>
      <c r="C56" s="7">
        <v>4677</v>
      </c>
      <c r="D56" s="7">
        <v>670455</v>
      </c>
      <c r="E56" s="7">
        <v>1729693.3877713601</v>
      </c>
      <c r="F56" s="9">
        <v>552.54999999999995</v>
      </c>
      <c r="G56" s="7">
        <v>2584276.3499999996</v>
      </c>
      <c r="H56" s="15">
        <v>143.35150737652341</v>
      </c>
      <c r="I56" s="15">
        <v>2.5798799140454767</v>
      </c>
      <c r="J56" s="22">
        <v>143</v>
      </c>
      <c r="R56">
        <v>160</v>
      </c>
      <c r="S56">
        <v>3</v>
      </c>
      <c r="T56">
        <f t="shared" si="0"/>
        <v>2.9889999999999999</v>
      </c>
    </row>
    <row r="57" spans="1:20" x14ac:dyDescent="0.25">
      <c r="A57" s="3" t="s">
        <v>57</v>
      </c>
      <c r="B57" s="8">
        <v>38200</v>
      </c>
      <c r="C57" s="7">
        <v>4661</v>
      </c>
      <c r="D57" s="7">
        <v>659220</v>
      </c>
      <c r="E57" s="7">
        <v>1680895.2731859523</v>
      </c>
      <c r="F57" s="9">
        <v>528.29999999999995</v>
      </c>
      <c r="G57" s="7">
        <v>2462406.2999999998</v>
      </c>
      <c r="H57" s="15">
        <v>141.43316884788672</v>
      </c>
      <c r="I57" s="15">
        <v>2.5498244488728381</v>
      </c>
      <c r="J57" s="22">
        <v>141</v>
      </c>
      <c r="S57">
        <v>0</v>
      </c>
    </row>
    <row r="58" spans="1:20" x14ac:dyDescent="0.25">
      <c r="A58" s="3" t="s">
        <v>58</v>
      </c>
      <c r="B58" s="8">
        <v>38231</v>
      </c>
      <c r="C58" s="7">
        <v>4616</v>
      </c>
      <c r="D58" s="7">
        <v>669124</v>
      </c>
      <c r="E58" s="7">
        <v>1562548.1311823672</v>
      </c>
      <c r="F58" s="9">
        <v>531.87</v>
      </c>
      <c r="G58" s="7">
        <v>2455111.92</v>
      </c>
      <c r="H58" s="15">
        <v>144.9575389948007</v>
      </c>
      <c r="I58" s="15">
        <v>2.3352145957735297</v>
      </c>
      <c r="J58" s="22">
        <v>145</v>
      </c>
    </row>
    <row r="59" spans="1:20" x14ac:dyDescent="0.25">
      <c r="A59" s="5" t="s">
        <v>59</v>
      </c>
      <c r="B59" s="8">
        <v>38261</v>
      </c>
      <c r="C59" s="7">
        <v>4551</v>
      </c>
      <c r="D59" s="7">
        <v>655204</v>
      </c>
      <c r="E59" s="7">
        <v>1596795.425877979</v>
      </c>
      <c r="F59" s="9">
        <v>554.70000000000005</v>
      </c>
      <c r="G59" s="7">
        <v>2524439.7000000002</v>
      </c>
      <c r="H59" s="15">
        <v>143.96923753021315</v>
      </c>
      <c r="I59" s="15">
        <v>2.437096577368238</v>
      </c>
      <c r="J59" s="22">
        <v>144</v>
      </c>
    </row>
    <row r="60" spans="1:20" x14ac:dyDescent="0.25">
      <c r="A60" s="5" t="s">
        <v>60</v>
      </c>
      <c r="B60" s="8">
        <v>38292</v>
      </c>
      <c r="C60" s="7">
        <v>4485</v>
      </c>
      <c r="D60" s="7">
        <v>638657</v>
      </c>
      <c r="E60" s="7">
        <v>1556718.3164044346</v>
      </c>
      <c r="F60" s="9">
        <v>616.13</v>
      </c>
      <c r="G60" s="7">
        <v>2763343.05</v>
      </c>
      <c r="H60" s="15">
        <v>142.39843924191752</v>
      </c>
      <c r="I60" s="15">
        <v>2.4374872841046673</v>
      </c>
      <c r="J60" s="22">
        <v>142</v>
      </c>
    </row>
    <row r="61" spans="1:20" x14ac:dyDescent="0.25">
      <c r="A61" s="5" t="s">
        <v>61</v>
      </c>
      <c r="B61" s="8">
        <v>38322</v>
      </c>
      <c r="C61" s="7">
        <v>4165</v>
      </c>
      <c r="D61" s="7">
        <v>598331</v>
      </c>
      <c r="E61" s="7">
        <v>1548828.0886941513</v>
      </c>
      <c r="F61" s="9">
        <v>624.6</v>
      </c>
      <c r="G61" s="7">
        <v>2601459</v>
      </c>
      <c r="H61" s="15">
        <v>143.65690276110445</v>
      </c>
      <c r="I61" s="15">
        <v>2.5885807165166961</v>
      </c>
      <c r="J61" s="22">
        <v>144</v>
      </c>
    </row>
    <row r="62" spans="1:20" x14ac:dyDescent="0.25">
      <c r="A62" s="2" t="s">
        <v>62</v>
      </c>
      <c r="B62" s="8">
        <v>38353</v>
      </c>
      <c r="C62" s="7">
        <v>3864</v>
      </c>
      <c r="D62" s="7">
        <v>571129</v>
      </c>
      <c r="E62" s="7">
        <v>1467723.0299409148</v>
      </c>
      <c r="F62" s="9">
        <v>570.48</v>
      </c>
      <c r="G62" s="7">
        <v>2204334.7200000002</v>
      </c>
      <c r="H62" s="15">
        <v>147.80771221532092</v>
      </c>
      <c r="I62" s="15">
        <v>2.5698625528399273</v>
      </c>
      <c r="J62" s="22">
        <v>148</v>
      </c>
    </row>
    <row r="63" spans="1:20" x14ac:dyDescent="0.25">
      <c r="A63" s="2" t="s">
        <v>63</v>
      </c>
      <c r="B63" s="8">
        <v>38384</v>
      </c>
      <c r="C63" s="7">
        <v>3871</v>
      </c>
      <c r="D63" s="7">
        <v>553633</v>
      </c>
      <c r="E63" s="7">
        <v>1375664.6086436964</v>
      </c>
      <c r="F63" s="9">
        <v>529.80999999999995</v>
      </c>
      <c r="G63" s="7">
        <v>2050894.5099999998</v>
      </c>
      <c r="H63" s="15">
        <v>143.02066649444589</v>
      </c>
      <c r="I63" s="15">
        <v>2.4847951777507777</v>
      </c>
      <c r="J63" s="22">
        <v>143</v>
      </c>
    </row>
    <row r="64" spans="1:20" x14ac:dyDescent="0.25">
      <c r="A64" s="2" t="s">
        <v>64</v>
      </c>
      <c r="B64" s="8">
        <v>38412</v>
      </c>
      <c r="C64" s="7">
        <v>3936</v>
      </c>
      <c r="D64" s="7">
        <v>606682</v>
      </c>
      <c r="E64" s="7">
        <v>1654808.2055367455</v>
      </c>
      <c r="F64" s="9">
        <v>595.38</v>
      </c>
      <c r="G64" s="7">
        <v>2343415.6800000002</v>
      </c>
      <c r="H64" s="15">
        <v>154.13668699186991</v>
      </c>
      <c r="I64" s="15">
        <v>2.7276368930292074</v>
      </c>
      <c r="J64" s="22">
        <v>154</v>
      </c>
    </row>
    <row r="65" spans="1:23" x14ac:dyDescent="0.25">
      <c r="A65" s="2" t="s">
        <v>65</v>
      </c>
      <c r="B65" s="8">
        <v>38443</v>
      </c>
      <c r="C65" s="7">
        <v>4063</v>
      </c>
      <c r="D65" s="7">
        <v>625041</v>
      </c>
      <c r="E65" s="7">
        <v>1575672.110469362</v>
      </c>
      <c r="F65" s="9">
        <v>596.49</v>
      </c>
      <c r="G65" s="7">
        <v>2423538.87</v>
      </c>
      <c r="H65" s="15">
        <v>153.83731233079007</v>
      </c>
      <c r="I65" s="15">
        <v>2.5209100050546476</v>
      </c>
      <c r="J65" s="22">
        <v>154</v>
      </c>
    </row>
    <row r="66" spans="1:23" x14ac:dyDescent="0.25">
      <c r="A66" s="2" t="s">
        <v>66</v>
      </c>
      <c r="B66" s="8">
        <v>38473</v>
      </c>
      <c r="C66" s="7">
        <v>4104</v>
      </c>
      <c r="D66" s="7">
        <v>631180</v>
      </c>
      <c r="E66" s="7">
        <v>1697765.4849631547</v>
      </c>
      <c r="F66" s="9">
        <v>545.26</v>
      </c>
      <c r="G66" s="7">
        <v>2237747.04</v>
      </c>
      <c r="H66" s="15">
        <v>153.7962962962963</v>
      </c>
      <c r="I66" s="15">
        <v>2.6898277590594675</v>
      </c>
      <c r="J66" s="22">
        <v>154</v>
      </c>
    </row>
    <row r="67" spans="1:23" x14ac:dyDescent="0.25">
      <c r="A67" s="4" t="s">
        <v>67</v>
      </c>
      <c r="B67" s="8">
        <v>38504</v>
      </c>
      <c r="C67" s="7">
        <v>4103</v>
      </c>
      <c r="D67" s="7">
        <v>624826</v>
      </c>
      <c r="E67" s="7">
        <v>1704662.9821416715</v>
      </c>
      <c r="F67" s="9">
        <v>582.65</v>
      </c>
      <c r="G67" s="7">
        <v>2390612.9499999997</v>
      </c>
      <c r="H67" s="15">
        <v>152.28515720204729</v>
      </c>
      <c r="I67" s="15">
        <v>2.7282203079604104</v>
      </c>
      <c r="J67" s="22">
        <v>152</v>
      </c>
    </row>
    <row r="68" spans="1:23" x14ac:dyDescent="0.25">
      <c r="A68" s="6" t="s">
        <v>68</v>
      </c>
      <c r="B68" s="8">
        <v>38534</v>
      </c>
      <c r="C68" s="7">
        <v>4117</v>
      </c>
      <c r="D68" s="7">
        <v>599117</v>
      </c>
      <c r="E68" s="7">
        <v>1637579.8977627298</v>
      </c>
      <c r="F68" s="9">
        <v>615.27</v>
      </c>
      <c r="G68" s="7">
        <v>2533066.59</v>
      </c>
      <c r="H68" s="15">
        <v>145.52271071168326</v>
      </c>
      <c r="I68" s="15">
        <v>2.7333223690242971</v>
      </c>
      <c r="J68" s="22">
        <v>146</v>
      </c>
    </row>
    <row r="69" spans="1:23" x14ac:dyDescent="0.25">
      <c r="A69" s="3" t="s">
        <v>69</v>
      </c>
      <c r="B69" s="8">
        <v>38565</v>
      </c>
      <c r="C69" s="7">
        <v>4088</v>
      </c>
      <c r="D69" s="7">
        <v>592884</v>
      </c>
      <c r="E69" s="7">
        <v>1685998.9709885148</v>
      </c>
      <c r="F69" s="9">
        <v>580.01</v>
      </c>
      <c r="G69" s="7">
        <v>2371080.88</v>
      </c>
      <c r="H69" s="15">
        <v>145.03033268101763</v>
      </c>
      <c r="I69" s="15">
        <v>2.8437248618423077</v>
      </c>
      <c r="J69" s="22">
        <v>145</v>
      </c>
    </row>
    <row r="70" spans="1:23" x14ac:dyDescent="0.25">
      <c r="A70" s="3" t="s">
        <v>70</v>
      </c>
      <c r="B70" s="8">
        <v>38596</v>
      </c>
      <c r="C70" s="7">
        <v>3997</v>
      </c>
      <c r="D70" s="7">
        <v>577428</v>
      </c>
      <c r="E70" s="7">
        <v>1633977.9924317864</v>
      </c>
      <c r="F70" s="9">
        <v>585.62</v>
      </c>
      <c r="G70" s="7">
        <v>2340723.14</v>
      </c>
      <c r="H70" s="15">
        <v>144.46534901175883</v>
      </c>
      <c r="I70" s="15">
        <v>2.8297519213335454</v>
      </c>
      <c r="J70" s="22">
        <v>144</v>
      </c>
      <c r="V70">
        <f>500000*0.0067</f>
        <v>3350</v>
      </c>
    </row>
    <row r="71" spans="1:23" x14ac:dyDescent="0.25">
      <c r="A71" s="5" t="s">
        <v>71</v>
      </c>
      <c r="B71" s="8">
        <v>38626</v>
      </c>
      <c r="C71" s="7">
        <v>3915</v>
      </c>
      <c r="D71" s="7">
        <v>589537</v>
      </c>
      <c r="E71" s="7">
        <v>1591616.7762065988</v>
      </c>
      <c r="F71" s="9">
        <v>630.49</v>
      </c>
      <c r="G71" s="7">
        <v>2468368.35</v>
      </c>
      <c r="H71" s="15">
        <v>150.58416347381865</v>
      </c>
      <c r="I71" s="15">
        <v>2.6997741892478313</v>
      </c>
      <c r="J71" s="22">
        <v>151</v>
      </c>
    </row>
    <row r="72" spans="1:23" x14ac:dyDescent="0.25">
      <c r="A72" s="5" t="s">
        <v>72</v>
      </c>
      <c r="B72" s="8">
        <v>38657</v>
      </c>
      <c r="C72" s="7">
        <v>3871</v>
      </c>
      <c r="D72" s="7">
        <v>574204</v>
      </c>
      <c r="E72" s="7">
        <v>1613879.3732988115</v>
      </c>
      <c r="F72" s="9">
        <v>637.96</v>
      </c>
      <c r="G72" s="7">
        <v>2469543.16</v>
      </c>
      <c r="H72" s="15">
        <v>148.33479721002325</v>
      </c>
      <c r="I72" s="15">
        <v>2.8106376362735395</v>
      </c>
      <c r="J72" s="22">
        <v>148</v>
      </c>
      <c r="V72" s="67" t="s">
        <v>218</v>
      </c>
    </row>
    <row r="73" spans="1:23" x14ac:dyDescent="0.25">
      <c r="A73" s="5" t="s">
        <v>73</v>
      </c>
      <c r="B73" s="8">
        <v>38687</v>
      </c>
      <c r="C73" s="7">
        <v>3824</v>
      </c>
      <c r="D73" s="7">
        <v>536506</v>
      </c>
      <c r="E73" s="7">
        <v>1557860.9174799176</v>
      </c>
      <c r="F73" s="9">
        <v>609.54</v>
      </c>
      <c r="G73" s="7">
        <v>2330880.96</v>
      </c>
      <c r="H73" s="15">
        <v>140.29968619246861</v>
      </c>
      <c r="I73" s="15">
        <v>2.9037157412590311</v>
      </c>
      <c r="J73" s="22">
        <v>140</v>
      </c>
      <c r="K73" s="7" t="s">
        <v>139</v>
      </c>
      <c r="L73" s="7" t="s">
        <v>140</v>
      </c>
      <c r="M73" s="7" t="s">
        <v>1</v>
      </c>
      <c r="N73" s="7" t="s">
        <v>141</v>
      </c>
      <c r="O73" s="7" t="s">
        <v>143</v>
      </c>
      <c r="P73" s="7" t="s">
        <v>0</v>
      </c>
      <c r="Q73" s="7" t="s">
        <v>142</v>
      </c>
      <c r="R73" s="7" t="s">
        <v>174</v>
      </c>
      <c r="S73" s="7" t="s">
        <v>173</v>
      </c>
      <c r="T73" s="7" t="s">
        <v>216</v>
      </c>
      <c r="U73" s="7" t="s">
        <v>217</v>
      </c>
      <c r="V73" s="67" t="s">
        <v>219</v>
      </c>
      <c r="W73" s="7" t="s">
        <v>220</v>
      </c>
    </row>
    <row r="74" spans="1:23" x14ac:dyDescent="0.25">
      <c r="A74" s="2" t="s">
        <v>74</v>
      </c>
      <c r="B74" s="8">
        <v>38718</v>
      </c>
      <c r="C74" s="7">
        <v>3804</v>
      </c>
      <c r="D74" s="7">
        <v>587931</v>
      </c>
      <c r="E74" s="7">
        <v>1542110.1706167429</v>
      </c>
      <c r="F74" s="9">
        <v>614.13</v>
      </c>
      <c r="G74" s="7">
        <v>2336150.52</v>
      </c>
      <c r="H74" s="15">
        <v>154.55599369085172</v>
      </c>
      <c r="I74" s="15">
        <v>2.6229441390515942</v>
      </c>
      <c r="J74" s="22">
        <v>155</v>
      </c>
      <c r="K74" s="2" t="s">
        <v>74</v>
      </c>
      <c r="L74" s="8">
        <v>38718</v>
      </c>
      <c r="M74" s="7">
        <v>3804</v>
      </c>
      <c r="N74" s="7">
        <v>587931</v>
      </c>
      <c r="O74" s="7">
        <v>1542110.1706167429</v>
      </c>
      <c r="P74" s="9">
        <v>614.13</v>
      </c>
      <c r="Q74" s="7">
        <v>2336150.52</v>
      </c>
      <c r="R74" s="15">
        <v>154.55599369085172</v>
      </c>
      <c r="S74" s="15">
        <v>2.6229441390515942</v>
      </c>
      <c r="T74" s="22">
        <v>155</v>
      </c>
      <c r="U74">
        <v>1</v>
      </c>
      <c r="V74">
        <f>4.061-0.0067*R74</f>
        <v>3.0254748422712936</v>
      </c>
      <c r="W74">
        <f>V74*N74</f>
        <v>1778770.449491404</v>
      </c>
    </row>
    <row r="75" spans="1:23" x14ac:dyDescent="0.25">
      <c r="A75" s="2" t="s">
        <v>75</v>
      </c>
      <c r="B75" s="8">
        <v>38749</v>
      </c>
      <c r="C75" s="7">
        <v>3809</v>
      </c>
      <c r="D75" s="7">
        <v>538954</v>
      </c>
      <c r="E75" s="7">
        <v>1441947.7527716921</v>
      </c>
      <c r="F75" s="9">
        <v>556.51</v>
      </c>
      <c r="G75" s="7">
        <v>2119746.59</v>
      </c>
      <c r="H75" s="15">
        <v>141.49488054607508</v>
      </c>
      <c r="I75" s="15">
        <v>2.6754560737496931</v>
      </c>
      <c r="J75" s="22">
        <v>141</v>
      </c>
      <c r="K75" s="2" t="s">
        <v>75</v>
      </c>
      <c r="L75" s="8">
        <v>38749</v>
      </c>
      <c r="M75" s="7">
        <v>3809</v>
      </c>
      <c r="N75" s="7">
        <v>538954</v>
      </c>
      <c r="O75" s="7">
        <v>1441947.7527716921</v>
      </c>
      <c r="P75" s="9">
        <v>556.51</v>
      </c>
      <c r="Q75" s="7">
        <v>2119746.59</v>
      </c>
      <c r="R75" s="15">
        <v>141.49488054607508</v>
      </c>
      <c r="S75" s="15">
        <v>2.6754560737496931</v>
      </c>
      <c r="T75" s="22">
        <v>141</v>
      </c>
      <c r="U75">
        <v>2</v>
      </c>
      <c r="V75">
        <f t="shared" ref="V75:V133" si="1">4.061-0.0067*R75</f>
        <v>3.1129843003412967</v>
      </c>
      <c r="W75">
        <f t="shared" ref="W75:W133" si="2">V75*N75</f>
        <v>1677755.3406061432</v>
      </c>
    </row>
    <row r="76" spans="1:23" x14ac:dyDescent="0.25">
      <c r="A76" s="2" t="s">
        <v>76</v>
      </c>
      <c r="B76" s="8">
        <v>38777</v>
      </c>
      <c r="C76" s="7">
        <v>3827</v>
      </c>
      <c r="D76" s="7">
        <v>605285</v>
      </c>
      <c r="E76" s="7">
        <v>1690088.9928965012</v>
      </c>
      <c r="F76" s="9">
        <v>624.44000000000005</v>
      </c>
      <c r="G76" s="7">
        <v>2389731.8800000004</v>
      </c>
      <c r="H76" s="15">
        <v>158.16174549255291</v>
      </c>
      <c r="I76" s="15">
        <v>2.7922201820572146</v>
      </c>
      <c r="J76" s="22">
        <v>158</v>
      </c>
      <c r="K76" s="2" t="s">
        <v>76</v>
      </c>
      <c r="L76" s="8">
        <v>38777</v>
      </c>
      <c r="M76" s="7">
        <v>3827</v>
      </c>
      <c r="N76" s="7">
        <v>605285</v>
      </c>
      <c r="O76" s="7">
        <v>1690088.9928965012</v>
      </c>
      <c r="P76" s="9">
        <v>624.44000000000005</v>
      </c>
      <c r="Q76" s="7">
        <v>2389731.8800000004</v>
      </c>
      <c r="R76" s="15">
        <v>158.16174549255291</v>
      </c>
      <c r="S76" s="15">
        <v>2.7922201820572146</v>
      </c>
      <c r="T76" s="22">
        <v>158</v>
      </c>
      <c r="U76">
        <v>3</v>
      </c>
      <c r="V76">
        <f t="shared" si="1"/>
        <v>3.0013163051998957</v>
      </c>
      <c r="W76">
        <f t="shared" si="2"/>
        <v>1816651.7397929188</v>
      </c>
    </row>
    <row r="77" spans="1:23" x14ac:dyDescent="0.25">
      <c r="A77" s="2" t="s">
        <v>77</v>
      </c>
      <c r="B77" s="8">
        <v>38808</v>
      </c>
      <c r="C77" s="7">
        <v>3848</v>
      </c>
      <c r="D77" s="7">
        <v>546132</v>
      </c>
      <c r="E77" s="7">
        <v>1475814.9107083583</v>
      </c>
      <c r="F77" s="9">
        <v>631.35</v>
      </c>
      <c r="G77" s="7">
        <v>2429434.8000000003</v>
      </c>
      <c r="H77" s="15">
        <v>141.92619542619542</v>
      </c>
      <c r="I77" s="15">
        <v>2.7023044075578033</v>
      </c>
      <c r="J77" s="22">
        <v>142</v>
      </c>
      <c r="K77" s="2" t="s">
        <v>77</v>
      </c>
      <c r="L77" s="8">
        <v>38808</v>
      </c>
      <c r="M77" s="7">
        <v>3848</v>
      </c>
      <c r="N77" s="7">
        <v>546132</v>
      </c>
      <c r="O77" s="7">
        <v>1475814.9107083583</v>
      </c>
      <c r="P77" s="9">
        <v>631.35</v>
      </c>
      <c r="Q77" s="7">
        <v>2429434.8000000003</v>
      </c>
      <c r="R77" s="15">
        <v>141.92619542619542</v>
      </c>
      <c r="S77" s="15">
        <v>2.7023044075578033</v>
      </c>
      <c r="T77" s="22">
        <v>142</v>
      </c>
      <c r="U77">
        <v>4</v>
      </c>
      <c r="V77">
        <f t="shared" si="1"/>
        <v>3.1100944906444905</v>
      </c>
      <c r="W77">
        <f t="shared" si="2"/>
        <v>1698522.1243646569</v>
      </c>
    </row>
    <row r="78" spans="1:23" x14ac:dyDescent="0.25">
      <c r="A78" s="2" t="s">
        <v>78</v>
      </c>
      <c r="B78" s="8">
        <v>38838</v>
      </c>
      <c r="C78" s="7">
        <v>3873</v>
      </c>
      <c r="D78" s="7">
        <v>596775</v>
      </c>
      <c r="E78" s="7">
        <v>1792263.3605523468</v>
      </c>
      <c r="F78" s="9">
        <v>623.07000000000005</v>
      </c>
      <c r="G78" s="7">
        <v>2413150.1100000003</v>
      </c>
      <c r="H78" s="15">
        <v>154.08597986057319</v>
      </c>
      <c r="I78" s="15">
        <v>3.0032480592389876</v>
      </c>
      <c r="J78" s="22">
        <v>154</v>
      </c>
      <c r="K78" s="2" t="s">
        <v>78</v>
      </c>
      <c r="L78" s="8">
        <v>38838</v>
      </c>
      <c r="M78" s="7">
        <v>3873</v>
      </c>
      <c r="N78" s="7">
        <v>596775</v>
      </c>
      <c r="O78" s="7">
        <v>1792263.3605523468</v>
      </c>
      <c r="P78" s="9">
        <v>623.07000000000005</v>
      </c>
      <c r="Q78" s="7">
        <v>2413150.1100000003</v>
      </c>
      <c r="R78" s="15">
        <v>154.08597986057319</v>
      </c>
      <c r="S78" s="15">
        <v>3.0032480592389876</v>
      </c>
      <c r="T78" s="22">
        <v>154</v>
      </c>
      <c r="U78">
        <v>5</v>
      </c>
      <c r="V78">
        <f t="shared" si="1"/>
        <v>3.0286239349341595</v>
      </c>
      <c r="W78">
        <f t="shared" si="2"/>
        <v>1807407.0487703329</v>
      </c>
    </row>
    <row r="79" spans="1:23" x14ac:dyDescent="0.25">
      <c r="A79" s="4" t="s">
        <v>79</v>
      </c>
      <c r="B79" s="8">
        <v>38869</v>
      </c>
      <c r="C79" s="7">
        <v>3896</v>
      </c>
      <c r="D79" s="7">
        <v>580640</v>
      </c>
      <c r="E79" s="7">
        <v>1693055.1350992497</v>
      </c>
      <c r="F79" s="9">
        <v>612.45000000000005</v>
      </c>
      <c r="G79" s="7">
        <v>2386105.2000000002</v>
      </c>
      <c r="H79" s="15">
        <v>149.03490759753595</v>
      </c>
      <c r="I79" s="15">
        <v>2.9158430957206698</v>
      </c>
      <c r="J79" s="22">
        <v>149</v>
      </c>
      <c r="K79" s="4" t="s">
        <v>79</v>
      </c>
      <c r="L79" s="8">
        <v>38869</v>
      </c>
      <c r="M79" s="7">
        <v>3896</v>
      </c>
      <c r="N79" s="7">
        <v>580640</v>
      </c>
      <c r="O79" s="7">
        <v>1693055.1350992497</v>
      </c>
      <c r="P79" s="9">
        <v>612.45000000000005</v>
      </c>
      <c r="Q79" s="7">
        <v>2386105.2000000002</v>
      </c>
      <c r="R79" s="15">
        <v>149.03490759753595</v>
      </c>
      <c r="S79" s="15">
        <v>2.9158430957206698</v>
      </c>
      <c r="T79" s="22">
        <v>149</v>
      </c>
      <c r="U79">
        <v>6</v>
      </c>
      <c r="V79">
        <f t="shared" si="1"/>
        <v>3.0624661190965092</v>
      </c>
      <c r="W79">
        <f t="shared" si="2"/>
        <v>1778190.3273921972</v>
      </c>
    </row>
    <row r="80" spans="1:23" x14ac:dyDescent="0.25">
      <c r="A80" s="6" t="s">
        <v>80</v>
      </c>
      <c r="B80" s="8">
        <v>38899</v>
      </c>
      <c r="C80" s="7">
        <v>3926</v>
      </c>
      <c r="D80" s="7">
        <v>549657</v>
      </c>
      <c r="E80" s="7">
        <v>1700607.1167762065</v>
      </c>
      <c r="F80" s="9">
        <v>631.86</v>
      </c>
      <c r="G80" s="7">
        <v>2480682.36</v>
      </c>
      <c r="H80" s="15">
        <v>140.00433010697913</v>
      </c>
      <c r="I80" s="15">
        <v>3.0939424346023183</v>
      </c>
      <c r="J80" s="22">
        <v>140</v>
      </c>
      <c r="K80" s="6" t="s">
        <v>80</v>
      </c>
      <c r="L80" s="8">
        <v>38899</v>
      </c>
      <c r="M80" s="7">
        <v>3926</v>
      </c>
      <c r="N80" s="7">
        <v>549657</v>
      </c>
      <c r="O80" s="7">
        <v>1700607.1167762065</v>
      </c>
      <c r="P80" s="9">
        <v>631.86</v>
      </c>
      <c r="Q80" s="7">
        <v>2480682.36</v>
      </c>
      <c r="R80" s="15">
        <v>140.00433010697913</v>
      </c>
      <c r="S80" s="15">
        <v>3.0939424346023183</v>
      </c>
      <c r="T80" s="22">
        <v>140</v>
      </c>
      <c r="U80">
        <v>7</v>
      </c>
      <c r="V80">
        <f t="shared" si="1"/>
        <v>3.1229709882832397</v>
      </c>
      <c r="W80">
        <f t="shared" si="2"/>
        <v>1716562.8645068007</v>
      </c>
    </row>
    <row r="81" spans="1:23" x14ac:dyDescent="0.25">
      <c r="A81" s="3" t="s">
        <v>81</v>
      </c>
      <c r="B81" s="8">
        <v>38930</v>
      </c>
      <c r="C81" s="7">
        <v>3890</v>
      </c>
      <c r="D81" s="7">
        <v>564177</v>
      </c>
      <c r="E81" s="7">
        <v>1720283.7084246166</v>
      </c>
      <c r="F81" s="9">
        <v>620.35</v>
      </c>
      <c r="G81" s="7">
        <v>2413161.5</v>
      </c>
      <c r="H81" s="15">
        <v>145.03264781491004</v>
      </c>
      <c r="I81" s="15">
        <v>3.0491914920753889</v>
      </c>
      <c r="J81" s="22">
        <v>145</v>
      </c>
      <c r="K81" s="3" t="s">
        <v>81</v>
      </c>
      <c r="L81" s="8">
        <v>38930</v>
      </c>
      <c r="M81" s="7">
        <v>3890</v>
      </c>
      <c r="N81" s="7">
        <v>564177</v>
      </c>
      <c r="O81" s="7">
        <v>1720283.7084246166</v>
      </c>
      <c r="P81" s="9">
        <v>620.35</v>
      </c>
      <c r="Q81" s="7">
        <v>2413161.5</v>
      </c>
      <c r="R81" s="15">
        <v>145.03264781491004</v>
      </c>
      <c r="S81" s="15">
        <v>3.0491914920753889</v>
      </c>
      <c r="T81" s="22">
        <v>145</v>
      </c>
      <c r="U81">
        <v>8</v>
      </c>
      <c r="V81">
        <f t="shared" si="1"/>
        <v>3.0892812596401029</v>
      </c>
      <c r="W81">
        <f t="shared" si="2"/>
        <v>1742901.4332199744</v>
      </c>
    </row>
    <row r="82" spans="1:23" x14ac:dyDescent="0.25">
      <c r="A82" s="3" t="s">
        <v>82</v>
      </c>
      <c r="B82" s="8">
        <v>38961</v>
      </c>
      <c r="C82" s="7">
        <v>3823</v>
      </c>
      <c r="D82" s="7">
        <v>536127</v>
      </c>
      <c r="E82" s="7">
        <v>1555636.3274248156</v>
      </c>
      <c r="F82" s="9">
        <v>624.59</v>
      </c>
      <c r="G82" s="7">
        <v>2387807.5700000003</v>
      </c>
      <c r="H82" s="15">
        <v>140.23724823437092</v>
      </c>
      <c r="I82" s="15">
        <v>2.9016190705277212</v>
      </c>
      <c r="J82" s="22">
        <v>140</v>
      </c>
      <c r="K82" s="3" t="s">
        <v>82</v>
      </c>
      <c r="L82" s="8">
        <v>38961</v>
      </c>
      <c r="M82" s="7">
        <v>3823</v>
      </c>
      <c r="N82" s="7">
        <v>536127</v>
      </c>
      <c r="O82" s="7">
        <v>1555636.3274248156</v>
      </c>
      <c r="P82" s="9">
        <v>624.59</v>
      </c>
      <c r="Q82" s="7">
        <v>2387807.5700000003</v>
      </c>
      <c r="R82" s="15">
        <v>140.23724823437092</v>
      </c>
      <c r="S82" s="15">
        <v>2.9016190705277212</v>
      </c>
      <c r="T82" s="22">
        <v>140</v>
      </c>
      <c r="U82">
        <v>9</v>
      </c>
      <c r="V82">
        <f t="shared" si="1"/>
        <v>3.1214104368297146</v>
      </c>
      <c r="W82">
        <f t="shared" si="2"/>
        <v>1673472.4132662045</v>
      </c>
    </row>
    <row r="83" spans="1:23" x14ac:dyDescent="0.25">
      <c r="A83" s="5" t="s">
        <v>83</v>
      </c>
      <c r="B83" s="8">
        <v>38991</v>
      </c>
      <c r="C83" s="7">
        <v>3802</v>
      </c>
      <c r="D83" s="7">
        <v>586988</v>
      </c>
      <c r="E83" s="7">
        <v>1638029.4430060412</v>
      </c>
      <c r="F83" s="9">
        <v>675.66</v>
      </c>
      <c r="G83" s="7">
        <v>2568859.3199999998</v>
      </c>
      <c r="H83" s="15">
        <v>154.38926880589165</v>
      </c>
      <c r="I83" s="15">
        <v>2.7905671717412304</v>
      </c>
      <c r="J83" s="22">
        <v>154</v>
      </c>
      <c r="K83" s="5" t="s">
        <v>83</v>
      </c>
      <c r="L83" s="8">
        <v>38991</v>
      </c>
      <c r="M83" s="7">
        <v>3802</v>
      </c>
      <c r="N83" s="7">
        <v>586988</v>
      </c>
      <c r="O83" s="7">
        <v>1638029.4430060412</v>
      </c>
      <c r="P83" s="9">
        <v>675.66</v>
      </c>
      <c r="Q83" s="7">
        <v>2568859.3199999998</v>
      </c>
      <c r="R83" s="15">
        <v>154.38926880589165</v>
      </c>
      <c r="S83" s="15">
        <v>2.7905671717412304</v>
      </c>
      <c r="T83" s="22">
        <v>154</v>
      </c>
      <c r="U83">
        <v>10</v>
      </c>
      <c r="V83">
        <f t="shared" si="1"/>
        <v>3.0265918990005258</v>
      </c>
      <c r="W83">
        <f t="shared" si="2"/>
        <v>1776573.1256105206</v>
      </c>
    </row>
    <row r="84" spans="1:23" x14ac:dyDescent="0.25">
      <c r="A84" s="5" t="s">
        <v>84</v>
      </c>
      <c r="B84" s="8">
        <v>39022</v>
      </c>
      <c r="C84" s="7">
        <v>3791</v>
      </c>
      <c r="D84" s="7">
        <v>554497</v>
      </c>
      <c r="E84" s="7">
        <v>1606678.8820288123</v>
      </c>
      <c r="F84" s="9">
        <v>696.82</v>
      </c>
      <c r="G84" s="7">
        <v>2641644.62</v>
      </c>
      <c r="H84" s="15">
        <v>146.26668425217622</v>
      </c>
      <c r="I84" s="15">
        <v>2.8975429660193153</v>
      </c>
      <c r="J84" s="22">
        <v>146</v>
      </c>
      <c r="K84" s="5" t="s">
        <v>84</v>
      </c>
      <c r="L84" s="8">
        <v>39022</v>
      </c>
      <c r="M84" s="7">
        <v>3791</v>
      </c>
      <c r="N84" s="7">
        <v>554497</v>
      </c>
      <c r="O84" s="7">
        <v>1606678.8820288123</v>
      </c>
      <c r="P84" s="9">
        <v>696.82</v>
      </c>
      <c r="Q84" s="7">
        <v>2641644.62</v>
      </c>
      <c r="R84" s="15">
        <v>146.26668425217622</v>
      </c>
      <c r="S84" s="15">
        <v>2.8975429660193153</v>
      </c>
      <c r="T84" s="22">
        <v>146</v>
      </c>
      <c r="U84">
        <v>11</v>
      </c>
      <c r="V84">
        <f t="shared" si="1"/>
        <v>3.0810132155104193</v>
      </c>
      <c r="W84">
        <f t="shared" si="2"/>
        <v>1708412.5849608809</v>
      </c>
    </row>
    <row r="85" spans="1:23" x14ac:dyDescent="0.25">
      <c r="A85" s="5" t="s">
        <v>85</v>
      </c>
      <c r="B85" s="8">
        <v>39052</v>
      </c>
      <c r="C85" s="7">
        <v>3758</v>
      </c>
      <c r="D85" s="7">
        <v>499075</v>
      </c>
      <c r="E85" s="7">
        <v>1491364.0045143729</v>
      </c>
      <c r="F85" s="9">
        <v>663.3</v>
      </c>
      <c r="G85" s="7">
        <v>2492681.4</v>
      </c>
      <c r="H85" s="15">
        <v>132.80335284725919</v>
      </c>
      <c r="I85" s="15">
        <v>2.9882562831525781</v>
      </c>
      <c r="J85" s="22">
        <v>133</v>
      </c>
      <c r="K85" s="5" t="s">
        <v>85</v>
      </c>
      <c r="L85" s="8">
        <v>39052</v>
      </c>
      <c r="M85" s="7">
        <v>3758</v>
      </c>
      <c r="N85" s="7">
        <v>499075</v>
      </c>
      <c r="O85" s="7">
        <v>1491364.0045143729</v>
      </c>
      <c r="P85" s="9">
        <v>663.3</v>
      </c>
      <c r="Q85" s="7">
        <v>2492681.4</v>
      </c>
      <c r="R85" s="15">
        <v>132.80335284725919</v>
      </c>
      <c r="S85" s="15">
        <v>2.9882562831525781</v>
      </c>
      <c r="T85" s="22">
        <v>133</v>
      </c>
      <c r="U85">
        <v>12</v>
      </c>
      <c r="V85">
        <f t="shared" si="1"/>
        <v>3.1712175359233634</v>
      </c>
      <c r="W85">
        <f t="shared" si="2"/>
        <v>1582675.3917409526</v>
      </c>
    </row>
    <row r="86" spans="1:23" x14ac:dyDescent="0.25">
      <c r="A86" s="2" t="s">
        <v>86</v>
      </c>
      <c r="B86" s="8">
        <v>39083</v>
      </c>
      <c r="C86" s="7">
        <v>3774</v>
      </c>
      <c r="D86" s="7">
        <v>588419</v>
      </c>
      <c r="E86" s="7">
        <v>1587683.2304321846</v>
      </c>
      <c r="F86" s="9">
        <v>670.84</v>
      </c>
      <c r="G86" s="7">
        <v>2531750.16</v>
      </c>
      <c r="H86" s="15">
        <v>155.91388447270799</v>
      </c>
      <c r="I86" s="15">
        <v>2.6982188379916092</v>
      </c>
      <c r="J86" s="22">
        <v>156</v>
      </c>
      <c r="K86" s="2" t="s">
        <v>86</v>
      </c>
      <c r="L86" s="8">
        <v>39083</v>
      </c>
      <c r="M86" s="7">
        <v>3774</v>
      </c>
      <c r="N86" s="7">
        <v>588419</v>
      </c>
      <c r="O86" s="7">
        <v>1587683.2304321846</v>
      </c>
      <c r="P86" s="9">
        <v>670.84</v>
      </c>
      <c r="Q86" s="7">
        <v>2531750.16</v>
      </c>
      <c r="R86" s="15">
        <v>155.91388447270799</v>
      </c>
      <c r="S86" s="15">
        <v>2.6982188379916092</v>
      </c>
      <c r="T86" s="22">
        <v>156</v>
      </c>
      <c r="U86">
        <v>13</v>
      </c>
      <c r="V86">
        <f t="shared" si="1"/>
        <v>3.0163769740328563</v>
      </c>
      <c r="W86">
        <f t="shared" si="2"/>
        <v>1774893.5226834393</v>
      </c>
    </row>
    <row r="87" spans="1:23" x14ac:dyDescent="0.25">
      <c r="A87" s="2" t="s">
        <v>87</v>
      </c>
      <c r="B87" s="8">
        <v>39114</v>
      </c>
      <c r="C87" s="7">
        <v>3760</v>
      </c>
      <c r="D87" s="7">
        <v>515990</v>
      </c>
      <c r="E87" s="7">
        <v>1636099.0174600012</v>
      </c>
      <c r="F87" s="9">
        <v>634.85</v>
      </c>
      <c r="G87" s="7">
        <v>2387036</v>
      </c>
      <c r="H87" s="15">
        <v>137.23138297872342</v>
      </c>
      <c r="I87" s="15">
        <v>3.170795979495729</v>
      </c>
      <c r="J87" s="22">
        <v>137</v>
      </c>
      <c r="K87" s="2" t="s">
        <v>87</v>
      </c>
      <c r="L87" s="8">
        <v>39114</v>
      </c>
      <c r="M87" s="7">
        <v>3760</v>
      </c>
      <c r="N87" s="7">
        <v>515990</v>
      </c>
      <c r="O87" s="7">
        <v>1636099.0174600012</v>
      </c>
      <c r="P87" s="9">
        <v>634.85</v>
      </c>
      <c r="Q87" s="7">
        <v>2387036</v>
      </c>
      <c r="R87" s="15">
        <v>137.23138297872342</v>
      </c>
      <c r="S87" s="15">
        <v>3.170795979495729</v>
      </c>
      <c r="T87" s="22">
        <v>137</v>
      </c>
      <c r="U87">
        <v>14</v>
      </c>
      <c r="V87">
        <f t="shared" si="1"/>
        <v>3.1415497340425529</v>
      </c>
      <c r="W87">
        <f t="shared" si="2"/>
        <v>1621008.2472686169</v>
      </c>
    </row>
    <row r="88" spans="1:23" x14ac:dyDescent="0.25">
      <c r="A88" s="2" t="s">
        <v>88</v>
      </c>
      <c r="B88" s="8">
        <v>39142</v>
      </c>
      <c r="C88" s="7">
        <v>3750</v>
      </c>
      <c r="D88" s="7">
        <v>572438</v>
      </c>
      <c r="E88" s="7">
        <v>1768958.4412135696</v>
      </c>
      <c r="F88" s="9">
        <v>717.1</v>
      </c>
      <c r="G88" s="7">
        <v>2689125</v>
      </c>
      <c r="H88" s="15">
        <v>152.65013333333334</v>
      </c>
      <c r="I88" s="15">
        <v>3.0902184013178187</v>
      </c>
      <c r="J88" s="22">
        <v>153</v>
      </c>
      <c r="K88" s="2" t="s">
        <v>88</v>
      </c>
      <c r="L88" s="8">
        <v>39142</v>
      </c>
      <c r="M88" s="7">
        <v>3750</v>
      </c>
      <c r="N88" s="7">
        <v>572438</v>
      </c>
      <c r="O88" s="7">
        <v>1768958.4412135696</v>
      </c>
      <c r="P88" s="9">
        <v>717.1</v>
      </c>
      <c r="Q88" s="7">
        <v>2689125</v>
      </c>
      <c r="R88" s="15">
        <v>152.65013333333334</v>
      </c>
      <c r="S88" s="15">
        <v>3.0902184013178187</v>
      </c>
      <c r="T88" s="22">
        <v>153</v>
      </c>
      <c r="U88">
        <v>15</v>
      </c>
      <c r="V88">
        <f t="shared" si="1"/>
        <v>3.0382441066666663</v>
      </c>
      <c r="W88">
        <f t="shared" si="2"/>
        <v>1739206.3799320532</v>
      </c>
    </row>
    <row r="89" spans="1:23" x14ac:dyDescent="0.25">
      <c r="A89" s="2" t="s">
        <v>89</v>
      </c>
      <c r="B89" s="8">
        <v>39173</v>
      </c>
      <c r="C89" s="7">
        <v>3787</v>
      </c>
      <c r="D89" s="7">
        <v>558498</v>
      </c>
      <c r="E89" s="7">
        <v>1692116.3778795723</v>
      </c>
      <c r="F89" s="9">
        <v>682.22</v>
      </c>
      <c r="G89" s="7">
        <v>2583567.14</v>
      </c>
      <c r="H89" s="15">
        <v>147.47768682334302</v>
      </c>
      <c r="I89" s="15">
        <v>3.0297626453086175</v>
      </c>
      <c r="J89" s="22">
        <v>147</v>
      </c>
      <c r="K89" s="2" t="s">
        <v>89</v>
      </c>
      <c r="L89" s="8">
        <v>39173</v>
      </c>
      <c r="M89" s="7">
        <v>3787</v>
      </c>
      <c r="N89" s="7">
        <v>558498</v>
      </c>
      <c r="O89" s="7">
        <v>1692116.3778795723</v>
      </c>
      <c r="P89" s="9">
        <v>682.22</v>
      </c>
      <c r="Q89" s="7">
        <v>2583567.14</v>
      </c>
      <c r="R89" s="15">
        <v>147.47768682334302</v>
      </c>
      <c r="S89" s="15">
        <v>3.0297626453086175</v>
      </c>
      <c r="T89" s="22">
        <v>147</v>
      </c>
      <c r="U89">
        <v>16</v>
      </c>
      <c r="V89">
        <f t="shared" si="1"/>
        <v>3.0728994982836015</v>
      </c>
      <c r="W89">
        <f t="shared" si="2"/>
        <v>1716208.223992395</v>
      </c>
    </row>
    <row r="90" spans="1:23" x14ac:dyDescent="0.25">
      <c r="A90" s="2" t="s">
        <v>90</v>
      </c>
      <c r="B90" s="8">
        <v>39203</v>
      </c>
      <c r="C90" s="7">
        <v>3802</v>
      </c>
      <c r="D90" s="7">
        <v>594947</v>
      </c>
      <c r="E90" s="7">
        <v>1890192.3587598752</v>
      </c>
      <c r="F90" s="9">
        <v>686.39</v>
      </c>
      <c r="G90" s="7">
        <v>2609654.7799999998</v>
      </c>
      <c r="H90" s="15">
        <v>156.48264071541294</v>
      </c>
      <c r="I90" s="15">
        <v>3.1770768803941785</v>
      </c>
      <c r="J90" s="22">
        <v>156</v>
      </c>
      <c r="K90" s="2" t="s">
        <v>90</v>
      </c>
      <c r="L90" s="8">
        <v>39203</v>
      </c>
      <c r="M90" s="7">
        <v>3802</v>
      </c>
      <c r="N90" s="7">
        <v>594947</v>
      </c>
      <c r="O90" s="7">
        <v>1890192.3587598752</v>
      </c>
      <c r="P90" s="9">
        <v>686.39</v>
      </c>
      <c r="Q90" s="7">
        <v>2609654.7799999998</v>
      </c>
      <c r="R90" s="15">
        <v>156.48264071541294</v>
      </c>
      <c r="S90" s="15">
        <v>3.1770768803941785</v>
      </c>
      <c r="T90" s="22">
        <v>156</v>
      </c>
      <c r="U90">
        <v>17</v>
      </c>
      <c r="V90">
        <f t="shared" si="1"/>
        <v>3.0125663072067335</v>
      </c>
      <c r="W90">
        <f t="shared" si="2"/>
        <v>1792317.2867737245</v>
      </c>
    </row>
    <row r="91" spans="1:23" x14ac:dyDescent="0.25">
      <c r="A91" s="4" t="s">
        <v>91</v>
      </c>
      <c r="B91" s="8">
        <v>39234</v>
      </c>
      <c r="C91" s="7">
        <v>3835</v>
      </c>
      <c r="D91" s="7">
        <v>570672</v>
      </c>
      <c r="E91" s="7">
        <v>1917321.781849565</v>
      </c>
      <c r="F91" s="9">
        <v>636.41999999999996</v>
      </c>
      <c r="G91" s="7">
        <v>2440670.6999999997</v>
      </c>
      <c r="H91" s="15">
        <v>148.80625814863103</v>
      </c>
      <c r="I91" s="15">
        <v>3.3597614423864584</v>
      </c>
      <c r="J91" s="22">
        <v>149</v>
      </c>
      <c r="K91" s="4" t="s">
        <v>91</v>
      </c>
      <c r="L91" s="8">
        <v>39234</v>
      </c>
      <c r="M91" s="7">
        <v>3835</v>
      </c>
      <c r="N91" s="7">
        <v>570672</v>
      </c>
      <c r="O91" s="7">
        <v>1917321.781849565</v>
      </c>
      <c r="P91" s="9">
        <v>636.41999999999996</v>
      </c>
      <c r="Q91" s="7">
        <v>2440670.6999999997</v>
      </c>
      <c r="R91" s="15">
        <v>148.80625814863103</v>
      </c>
      <c r="S91" s="15">
        <v>3.3597614423864584</v>
      </c>
      <c r="T91" s="22">
        <v>149</v>
      </c>
      <c r="U91">
        <v>18</v>
      </c>
      <c r="V91">
        <f t="shared" si="1"/>
        <v>3.063998070404172</v>
      </c>
      <c r="W91">
        <f t="shared" si="2"/>
        <v>1748537.9068336897</v>
      </c>
    </row>
    <row r="92" spans="1:23" x14ac:dyDescent="0.25">
      <c r="A92" s="6" t="s">
        <v>92</v>
      </c>
      <c r="B92" s="8">
        <v>39264</v>
      </c>
      <c r="C92" s="7">
        <v>3811</v>
      </c>
      <c r="D92" s="7">
        <v>550101</v>
      </c>
      <c r="E92" s="7">
        <v>1902470.1254730134</v>
      </c>
      <c r="F92" s="9">
        <v>677.87</v>
      </c>
      <c r="G92" s="7">
        <v>2583362.5699999998</v>
      </c>
      <c r="H92" s="15">
        <v>144.34557858829703</v>
      </c>
      <c r="I92" s="15">
        <v>3.4584015034930191</v>
      </c>
      <c r="J92" s="22">
        <v>144</v>
      </c>
      <c r="K92" s="6" t="s">
        <v>92</v>
      </c>
      <c r="L92" s="8">
        <v>39264</v>
      </c>
      <c r="M92" s="7">
        <v>3811</v>
      </c>
      <c r="N92" s="7">
        <v>550101</v>
      </c>
      <c r="O92" s="7">
        <v>1902470.1254730134</v>
      </c>
      <c r="P92" s="9">
        <v>677.87</v>
      </c>
      <c r="Q92" s="7">
        <v>2583362.5699999998</v>
      </c>
      <c r="R92" s="15">
        <v>144.34557858829703</v>
      </c>
      <c r="S92" s="15">
        <v>3.4584015034930191</v>
      </c>
      <c r="T92" s="22">
        <v>144</v>
      </c>
      <c r="U92">
        <v>19</v>
      </c>
      <c r="V92">
        <f t="shared" si="1"/>
        <v>3.0938846234584099</v>
      </c>
      <c r="W92">
        <f t="shared" si="2"/>
        <v>1701949.0252490947</v>
      </c>
    </row>
    <row r="93" spans="1:23" x14ac:dyDescent="0.25">
      <c r="A93" s="3" t="s">
        <v>93</v>
      </c>
      <c r="B93" s="8">
        <v>39295</v>
      </c>
      <c r="C93" s="7">
        <v>3813</v>
      </c>
      <c r="D93" s="7">
        <v>550758</v>
      </c>
      <c r="E93" s="7">
        <v>1836597.9552545974</v>
      </c>
      <c r="F93" s="9">
        <v>665.27</v>
      </c>
      <c r="G93" s="7">
        <v>2536674.5099999998</v>
      </c>
      <c r="H93" s="15">
        <v>144.44217151848937</v>
      </c>
      <c r="I93" s="15">
        <v>3.3346732235475423</v>
      </c>
      <c r="J93" s="22">
        <v>144</v>
      </c>
      <c r="K93" s="3" t="s">
        <v>93</v>
      </c>
      <c r="L93" s="8">
        <v>39295</v>
      </c>
      <c r="M93" s="7">
        <v>3813</v>
      </c>
      <c r="N93" s="7">
        <v>550758</v>
      </c>
      <c r="O93" s="7">
        <v>1836597.9552545974</v>
      </c>
      <c r="P93" s="9">
        <v>665.27</v>
      </c>
      <c r="Q93" s="7">
        <v>2536674.5099999998</v>
      </c>
      <c r="R93" s="15">
        <v>144.44217151848937</v>
      </c>
      <c r="S93" s="15">
        <v>3.3346732235475423</v>
      </c>
      <c r="T93" s="22">
        <v>144</v>
      </c>
      <c r="U93">
        <v>20</v>
      </c>
      <c r="V93">
        <f t="shared" si="1"/>
        <v>3.0932374508261211</v>
      </c>
      <c r="W93">
        <f t="shared" si="2"/>
        <v>1703625.2719420928</v>
      </c>
    </row>
    <row r="94" spans="1:23" x14ac:dyDescent="0.25">
      <c r="A94" s="3" t="s">
        <v>94</v>
      </c>
      <c r="B94" s="8">
        <v>39326</v>
      </c>
      <c r="C94" s="7">
        <v>3700</v>
      </c>
      <c r="D94" s="7">
        <v>515841</v>
      </c>
      <c r="E94" s="7">
        <v>1706548.2307641238</v>
      </c>
      <c r="F94" s="9">
        <v>633.14</v>
      </c>
      <c r="G94" s="7">
        <v>2342618</v>
      </c>
      <c r="H94" s="15">
        <v>139.41648648648649</v>
      </c>
      <c r="I94" s="15">
        <v>3.3082834260249259</v>
      </c>
      <c r="J94" s="22">
        <v>139</v>
      </c>
      <c r="K94" s="3" t="s">
        <v>94</v>
      </c>
      <c r="L94" s="8">
        <v>39326</v>
      </c>
      <c r="M94" s="7">
        <v>3700</v>
      </c>
      <c r="N94" s="7">
        <v>515841</v>
      </c>
      <c r="O94" s="7">
        <v>1706548.2307641238</v>
      </c>
      <c r="P94" s="9">
        <v>633.14</v>
      </c>
      <c r="Q94" s="7">
        <v>2342618</v>
      </c>
      <c r="R94" s="15">
        <v>139.41648648648649</v>
      </c>
      <c r="S94" s="15">
        <v>3.3082834260249259</v>
      </c>
      <c r="T94" s="22">
        <v>139</v>
      </c>
      <c r="U94">
        <v>21</v>
      </c>
      <c r="V94">
        <f t="shared" si="1"/>
        <v>3.1269095405405403</v>
      </c>
      <c r="W94">
        <f t="shared" si="2"/>
        <v>1612988.1443019728</v>
      </c>
    </row>
    <row r="95" spans="1:23" x14ac:dyDescent="0.25">
      <c r="A95" s="5" t="s">
        <v>95</v>
      </c>
      <c r="B95" s="8">
        <v>39356</v>
      </c>
      <c r="C95" s="7">
        <v>3742</v>
      </c>
      <c r="D95" s="7">
        <v>576499</v>
      </c>
      <c r="E95" s="7">
        <v>1926467.0384385579</v>
      </c>
      <c r="F95" s="9">
        <v>690.88</v>
      </c>
      <c r="G95" s="7">
        <v>2585272.96</v>
      </c>
      <c r="H95" s="15">
        <v>154.06173169428112</v>
      </c>
      <c r="I95" s="15">
        <v>3.3416658804933883</v>
      </c>
      <c r="J95" s="22">
        <v>154</v>
      </c>
      <c r="K95" s="5" t="s">
        <v>95</v>
      </c>
      <c r="L95" s="8">
        <v>39356</v>
      </c>
      <c r="M95" s="7">
        <v>3742</v>
      </c>
      <c r="N95" s="7">
        <v>576499</v>
      </c>
      <c r="O95" s="7">
        <v>1926467.0384385579</v>
      </c>
      <c r="P95" s="9">
        <v>690.88</v>
      </c>
      <c r="Q95" s="7">
        <v>2585272.96</v>
      </c>
      <c r="R95" s="15">
        <v>154.06173169428112</v>
      </c>
      <c r="S95" s="15">
        <v>3.3416658804933883</v>
      </c>
      <c r="T95" s="22">
        <v>154</v>
      </c>
      <c r="U95">
        <v>22</v>
      </c>
      <c r="V95">
        <f t="shared" si="1"/>
        <v>3.0287863976483163</v>
      </c>
      <c r="W95">
        <f t="shared" si="2"/>
        <v>1746092.3294578567</v>
      </c>
    </row>
    <row r="96" spans="1:23" x14ac:dyDescent="0.25">
      <c r="A96" s="5" t="s">
        <v>96</v>
      </c>
      <c r="B96" s="8">
        <v>39387</v>
      </c>
      <c r="C96" s="7">
        <v>3776</v>
      </c>
      <c r="D96" s="7">
        <v>554785</v>
      </c>
      <c r="E96" s="7">
        <v>1922143.4309234547</v>
      </c>
      <c r="F96" s="9">
        <v>737.25</v>
      </c>
      <c r="G96" s="7">
        <v>2783856</v>
      </c>
      <c r="H96" s="15">
        <v>146.92399364406779</v>
      </c>
      <c r="I96" s="15">
        <v>3.4646636641644144</v>
      </c>
      <c r="J96" s="22">
        <v>147</v>
      </c>
      <c r="K96" s="5" t="s">
        <v>96</v>
      </c>
      <c r="L96" s="8">
        <v>39387</v>
      </c>
      <c r="M96" s="7">
        <v>3776</v>
      </c>
      <c r="N96" s="7">
        <v>554785</v>
      </c>
      <c r="O96" s="7">
        <v>1922143.4309234547</v>
      </c>
      <c r="P96" s="9">
        <v>737.25</v>
      </c>
      <c r="Q96" s="7">
        <v>2783856</v>
      </c>
      <c r="R96" s="15">
        <v>146.92399364406779</v>
      </c>
      <c r="S96" s="15">
        <v>3.4646636641644144</v>
      </c>
      <c r="T96" s="22">
        <v>147</v>
      </c>
      <c r="U96">
        <v>23</v>
      </c>
      <c r="V96">
        <f t="shared" si="1"/>
        <v>3.0766092425847456</v>
      </c>
      <c r="W96">
        <f t="shared" si="2"/>
        <v>1706856.658647378</v>
      </c>
    </row>
    <row r="97" spans="1:23" x14ac:dyDescent="0.25">
      <c r="A97" s="5" t="s">
        <v>97</v>
      </c>
      <c r="B97" s="8">
        <v>39417</v>
      </c>
      <c r="C97" s="7">
        <v>3754</v>
      </c>
      <c r="D97" s="7">
        <v>497525</v>
      </c>
      <c r="E97" s="7">
        <v>1672365.9629555864</v>
      </c>
      <c r="F97" s="9">
        <v>696.57</v>
      </c>
      <c r="G97" s="7">
        <v>2614923.7800000003</v>
      </c>
      <c r="H97" s="15">
        <v>132.53196590303676</v>
      </c>
      <c r="I97" s="15">
        <v>3.3613707109302777</v>
      </c>
      <c r="J97" s="22">
        <v>133</v>
      </c>
      <c r="K97" s="5" t="s">
        <v>97</v>
      </c>
      <c r="L97" s="8">
        <v>39417</v>
      </c>
      <c r="M97" s="7">
        <v>3754</v>
      </c>
      <c r="N97" s="7">
        <v>497525</v>
      </c>
      <c r="O97" s="7">
        <v>1672365.9629555864</v>
      </c>
      <c r="P97" s="9">
        <v>696.57</v>
      </c>
      <c r="Q97" s="7">
        <v>2614923.7800000003</v>
      </c>
      <c r="R97" s="15">
        <v>132.53196590303676</v>
      </c>
      <c r="S97" s="15">
        <v>3.3613707109302777</v>
      </c>
      <c r="T97" s="22">
        <v>133</v>
      </c>
      <c r="U97">
        <v>24</v>
      </c>
      <c r="V97">
        <f t="shared" si="1"/>
        <v>3.1730358284496534</v>
      </c>
      <c r="W97">
        <f t="shared" si="2"/>
        <v>1578664.6505494139</v>
      </c>
    </row>
    <row r="98" spans="1:23" x14ac:dyDescent="0.25">
      <c r="A98" s="2" t="s">
        <v>98</v>
      </c>
      <c r="B98" s="8">
        <v>39448</v>
      </c>
      <c r="C98" s="7">
        <v>3493</v>
      </c>
      <c r="D98" s="7">
        <v>529035</v>
      </c>
      <c r="E98" s="7">
        <v>1796450.5410608775</v>
      </c>
      <c r="F98" s="9">
        <v>706.62</v>
      </c>
      <c r="G98" s="7">
        <v>2468223.66</v>
      </c>
      <c r="H98" s="15">
        <v>151.45576868021757</v>
      </c>
      <c r="I98" s="15">
        <v>3.3957120815463582</v>
      </c>
      <c r="J98" s="22">
        <v>151</v>
      </c>
      <c r="K98" s="2" t="s">
        <v>98</v>
      </c>
      <c r="L98" s="8">
        <v>39448</v>
      </c>
      <c r="M98" s="7">
        <v>3493</v>
      </c>
      <c r="N98" s="7">
        <v>529035</v>
      </c>
      <c r="O98" s="7">
        <v>1796450.5410608775</v>
      </c>
      <c r="P98" s="9">
        <v>706.62</v>
      </c>
      <c r="Q98" s="7">
        <v>2468223.66</v>
      </c>
      <c r="R98" s="15">
        <v>151.45576868021757</v>
      </c>
      <c r="S98" s="15">
        <v>3.3957120815463582</v>
      </c>
      <c r="T98" s="22">
        <v>151</v>
      </c>
      <c r="U98">
        <v>25</v>
      </c>
      <c r="V98">
        <f t="shared" si="1"/>
        <v>3.0462463498425421</v>
      </c>
      <c r="W98">
        <f t="shared" si="2"/>
        <v>1611570.9376889493</v>
      </c>
    </row>
    <row r="99" spans="1:23" x14ac:dyDescent="0.25">
      <c r="A99" s="2" t="s">
        <v>99</v>
      </c>
      <c r="B99" s="8">
        <v>39479</v>
      </c>
      <c r="C99" s="7">
        <v>3556</v>
      </c>
      <c r="D99" s="7">
        <v>510045</v>
      </c>
      <c r="E99" s="7">
        <v>1750180.7408882692</v>
      </c>
      <c r="F99" s="9">
        <v>664.89</v>
      </c>
      <c r="G99" s="7">
        <v>2364348.84</v>
      </c>
      <c r="H99" s="15">
        <v>143.43222722159729</v>
      </c>
      <c r="I99" s="15">
        <v>3.4314241701972752</v>
      </c>
      <c r="J99" s="22">
        <v>143</v>
      </c>
      <c r="K99" s="2" t="s">
        <v>99</v>
      </c>
      <c r="L99" s="8">
        <v>39479</v>
      </c>
      <c r="M99" s="7">
        <v>3556</v>
      </c>
      <c r="N99" s="7">
        <v>510045</v>
      </c>
      <c r="O99" s="7">
        <v>1750180.7408882692</v>
      </c>
      <c r="P99" s="9">
        <v>664.89</v>
      </c>
      <c r="Q99" s="7">
        <v>2364348.84</v>
      </c>
      <c r="R99" s="15">
        <v>143.43222722159729</v>
      </c>
      <c r="S99" s="15">
        <v>3.4314241701972752</v>
      </c>
      <c r="T99" s="22">
        <v>143</v>
      </c>
      <c r="U99">
        <v>26</v>
      </c>
      <c r="V99">
        <f t="shared" si="1"/>
        <v>3.1000040776152979</v>
      </c>
      <c r="W99">
        <f t="shared" si="2"/>
        <v>1581141.5797672947</v>
      </c>
    </row>
    <row r="100" spans="1:23" x14ac:dyDescent="0.25">
      <c r="A100" s="1" t="s">
        <v>100</v>
      </c>
      <c r="B100" s="8">
        <v>39508</v>
      </c>
      <c r="C100" s="7">
        <v>3588</v>
      </c>
      <c r="D100" s="7">
        <v>510417</v>
      </c>
      <c r="E100" s="7">
        <v>1855916.6500697071</v>
      </c>
      <c r="F100" s="9">
        <v>844.72</v>
      </c>
      <c r="G100" s="7">
        <v>3030855.36</v>
      </c>
      <c r="H100" s="15">
        <v>142.25668896321071</v>
      </c>
      <c r="I100" s="15">
        <v>3.6360792255542176</v>
      </c>
      <c r="J100" s="22">
        <v>142</v>
      </c>
      <c r="K100" s="1" t="s">
        <v>100</v>
      </c>
      <c r="L100" s="8">
        <v>39508</v>
      </c>
      <c r="M100" s="7">
        <v>3588</v>
      </c>
      <c r="N100" s="7">
        <v>510417</v>
      </c>
      <c r="O100" s="7">
        <v>1855916.6500697071</v>
      </c>
      <c r="P100" s="9">
        <v>844.72</v>
      </c>
      <c r="Q100" s="7">
        <v>3030855.36</v>
      </c>
      <c r="R100" s="15">
        <v>142.25668896321071</v>
      </c>
      <c r="S100" s="15">
        <v>3.6360792255542176</v>
      </c>
      <c r="T100" s="22">
        <v>142</v>
      </c>
      <c r="U100">
        <v>27</v>
      </c>
      <c r="V100">
        <f t="shared" si="1"/>
        <v>3.107880183946488</v>
      </c>
      <c r="W100">
        <f t="shared" si="2"/>
        <v>1586314.8798494146</v>
      </c>
    </row>
    <row r="101" spans="1:23" x14ac:dyDescent="0.25">
      <c r="A101" s="1" t="s">
        <v>101</v>
      </c>
      <c r="B101" s="8">
        <v>39539</v>
      </c>
      <c r="C101" s="7">
        <v>3690</v>
      </c>
      <c r="D101" s="7">
        <v>546001</v>
      </c>
      <c r="E101" s="7">
        <v>1805670.7495186881</v>
      </c>
      <c r="F101" s="9">
        <v>724.7</v>
      </c>
      <c r="G101" s="7">
        <v>2674143</v>
      </c>
      <c r="H101" s="15">
        <v>147.96775067750679</v>
      </c>
      <c r="I101" s="15">
        <v>3.3070832279037732</v>
      </c>
      <c r="J101" s="22">
        <v>148</v>
      </c>
      <c r="K101" s="1" t="s">
        <v>101</v>
      </c>
      <c r="L101" s="8">
        <v>39539</v>
      </c>
      <c r="M101" s="7">
        <v>3690</v>
      </c>
      <c r="N101" s="7">
        <v>546001</v>
      </c>
      <c r="O101" s="7">
        <v>1805670.7495186881</v>
      </c>
      <c r="P101" s="9">
        <v>724.7</v>
      </c>
      <c r="Q101" s="7">
        <v>2674143</v>
      </c>
      <c r="R101" s="15">
        <v>147.96775067750679</v>
      </c>
      <c r="S101" s="15">
        <v>3.3070832279037732</v>
      </c>
      <c r="T101" s="22">
        <v>148</v>
      </c>
      <c r="U101">
        <v>28</v>
      </c>
      <c r="V101">
        <f t="shared" si="1"/>
        <v>3.0696160704607043</v>
      </c>
      <c r="W101">
        <f t="shared" si="2"/>
        <v>1676013.444087615</v>
      </c>
    </row>
    <row r="102" spans="1:23" x14ac:dyDescent="0.25">
      <c r="A102" s="2" t="s">
        <v>102</v>
      </c>
      <c r="B102" s="8">
        <v>39569</v>
      </c>
      <c r="C102" s="7">
        <v>3665</v>
      </c>
      <c r="D102" s="7">
        <v>544052</v>
      </c>
      <c r="E102" s="7">
        <v>1922046.9693952068</v>
      </c>
      <c r="F102" s="9">
        <v>734.05</v>
      </c>
      <c r="G102" s="7">
        <v>2690293.25</v>
      </c>
      <c r="H102" s="15">
        <v>148.44529331514326</v>
      </c>
      <c r="I102" s="15">
        <v>3.5328368784513371</v>
      </c>
      <c r="J102" s="22">
        <v>148</v>
      </c>
      <c r="K102" s="2" t="s">
        <v>102</v>
      </c>
      <c r="L102" s="8">
        <v>39569</v>
      </c>
      <c r="M102" s="7">
        <v>3665</v>
      </c>
      <c r="N102" s="7">
        <v>544052</v>
      </c>
      <c r="O102" s="7">
        <v>1922046.9693952068</v>
      </c>
      <c r="P102" s="9">
        <v>734.05</v>
      </c>
      <c r="Q102" s="7">
        <v>2690293.25</v>
      </c>
      <c r="R102" s="15">
        <v>148.44529331514326</v>
      </c>
      <c r="S102" s="15">
        <v>3.5328368784513371</v>
      </c>
      <c r="T102" s="22">
        <v>148</v>
      </c>
      <c r="U102">
        <v>29</v>
      </c>
      <c r="V102">
        <f t="shared" si="1"/>
        <v>3.0664165347885399</v>
      </c>
      <c r="W102">
        <f t="shared" si="2"/>
        <v>1668290.0485847748</v>
      </c>
    </row>
    <row r="103" spans="1:23" x14ac:dyDescent="0.25">
      <c r="A103" s="4" t="s">
        <v>103</v>
      </c>
      <c r="B103" s="8">
        <v>39600</v>
      </c>
      <c r="C103" s="7">
        <v>3681</v>
      </c>
      <c r="D103" s="7">
        <v>528854</v>
      </c>
      <c r="E103" s="7">
        <v>1809018.7545641637</v>
      </c>
      <c r="F103" s="9">
        <v>705.36</v>
      </c>
      <c r="G103" s="7">
        <v>2596430.16</v>
      </c>
      <c r="H103" s="15">
        <v>143.67128497690845</v>
      </c>
      <c r="I103" s="15">
        <v>3.4206392587825065</v>
      </c>
      <c r="J103" s="22">
        <v>144</v>
      </c>
      <c r="K103" s="4" t="s">
        <v>103</v>
      </c>
      <c r="L103" s="8">
        <v>39600</v>
      </c>
      <c r="M103" s="7">
        <v>3681</v>
      </c>
      <c r="N103" s="7">
        <v>528854</v>
      </c>
      <c r="O103" s="7">
        <v>1809018.7545641637</v>
      </c>
      <c r="P103" s="9">
        <v>705.36</v>
      </c>
      <c r="Q103" s="7">
        <v>2596430.16</v>
      </c>
      <c r="R103" s="15">
        <v>143.67128497690845</v>
      </c>
      <c r="S103" s="15">
        <v>3.4206392587825065</v>
      </c>
      <c r="T103" s="22">
        <v>144</v>
      </c>
      <c r="U103">
        <v>30</v>
      </c>
      <c r="V103">
        <f t="shared" si="1"/>
        <v>3.0984023906547131</v>
      </c>
      <c r="W103">
        <f t="shared" si="2"/>
        <v>1638602.4979073077</v>
      </c>
    </row>
    <row r="104" spans="1:23" x14ac:dyDescent="0.25">
      <c r="A104" s="6" t="s">
        <v>104</v>
      </c>
      <c r="B104" s="8">
        <v>39630</v>
      </c>
      <c r="C104" s="7">
        <v>3695</v>
      </c>
      <c r="D104" s="7">
        <v>547737</v>
      </c>
      <c r="E104" s="7">
        <v>1865548.3303458805</v>
      </c>
      <c r="F104" s="9">
        <v>746.32</v>
      </c>
      <c r="G104" s="7">
        <v>2757652.4000000004</v>
      </c>
      <c r="H104" s="15">
        <v>148.23734776725306</v>
      </c>
      <c r="I104" s="15">
        <v>3.4059198672828028</v>
      </c>
      <c r="J104" s="22">
        <v>148</v>
      </c>
      <c r="K104" s="6" t="s">
        <v>104</v>
      </c>
      <c r="L104" s="8">
        <v>39630</v>
      </c>
      <c r="M104" s="7">
        <v>3695</v>
      </c>
      <c r="N104" s="7">
        <v>547737</v>
      </c>
      <c r="O104" s="7">
        <v>1865548.3303458805</v>
      </c>
      <c r="P104" s="9">
        <v>746.32</v>
      </c>
      <c r="Q104" s="7">
        <v>2757652.4000000004</v>
      </c>
      <c r="R104" s="15">
        <v>148.23734776725306</v>
      </c>
      <c r="S104" s="15">
        <v>3.4059198672828028</v>
      </c>
      <c r="T104" s="22">
        <v>148</v>
      </c>
      <c r="U104">
        <v>31</v>
      </c>
      <c r="V104">
        <f t="shared" si="1"/>
        <v>3.0678097699594042</v>
      </c>
      <c r="W104">
        <f t="shared" si="2"/>
        <v>1680352.9199682542</v>
      </c>
    </row>
    <row r="105" spans="1:23" x14ac:dyDescent="0.25">
      <c r="A105" s="3" t="s">
        <v>105</v>
      </c>
      <c r="B105" s="8">
        <v>39661</v>
      </c>
      <c r="C105" s="7">
        <v>3677</v>
      </c>
      <c r="D105" s="7">
        <v>496142</v>
      </c>
      <c r="E105" s="7">
        <v>1793113.6227843058</v>
      </c>
      <c r="F105" s="9">
        <v>719.86</v>
      </c>
      <c r="G105" s="7">
        <v>2646925.2200000002</v>
      </c>
      <c r="H105" s="15">
        <v>134.93119390807723</v>
      </c>
      <c r="I105" s="15">
        <v>3.6141137472423335</v>
      </c>
      <c r="J105" s="22">
        <v>135</v>
      </c>
      <c r="K105" s="3" t="s">
        <v>105</v>
      </c>
      <c r="L105" s="8">
        <v>39661</v>
      </c>
      <c r="M105" s="7">
        <v>3677</v>
      </c>
      <c r="N105" s="7">
        <v>496142</v>
      </c>
      <c r="O105" s="7">
        <v>1793113.6227843058</v>
      </c>
      <c r="P105" s="9">
        <v>719.86</v>
      </c>
      <c r="Q105" s="7">
        <v>2646925.2200000002</v>
      </c>
      <c r="R105" s="15">
        <v>134.93119390807723</v>
      </c>
      <c r="S105" s="15">
        <v>3.6141137472423335</v>
      </c>
      <c r="T105" s="22">
        <v>135</v>
      </c>
      <c r="U105">
        <v>32</v>
      </c>
      <c r="V105">
        <f t="shared" si="1"/>
        <v>3.1569610008158824</v>
      </c>
      <c r="W105">
        <f t="shared" si="2"/>
        <v>1566300.9448667935</v>
      </c>
    </row>
    <row r="106" spans="1:23" x14ac:dyDescent="0.25">
      <c r="A106" s="3" t="s">
        <v>106</v>
      </c>
      <c r="B106" s="8">
        <v>39692</v>
      </c>
      <c r="C106" s="7">
        <v>3556</v>
      </c>
      <c r="D106" s="7">
        <v>513622</v>
      </c>
      <c r="E106" s="7">
        <v>1757157.870278165</v>
      </c>
      <c r="F106" s="9">
        <v>721.89</v>
      </c>
      <c r="G106" s="7">
        <v>2567040.84</v>
      </c>
      <c r="H106" s="15">
        <v>144.43813273340834</v>
      </c>
      <c r="I106" s="15">
        <v>3.4211109926719745</v>
      </c>
      <c r="J106" s="22">
        <v>144</v>
      </c>
      <c r="K106" s="3" t="s">
        <v>106</v>
      </c>
      <c r="L106" s="8">
        <v>39692</v>
      </c>
      <c r="M106" s="7">
        <v>3556</v>
      </c>
      <c r="N106" s="7">
        <v>513622</v>
      </c>
      <c r="O106" s="7">
        <v>1757157.870278165</v>
      </c>
      <c r="P106" s="9">
        <v>721.89</v>
      </c>
      <c r="Q106" s="7">
        <v>2567040.84</v>
      </c>
      <c r="R106" s="15">
        <v>144.43813273340834</v>
      </c>
      <c r="S106" s="15">
        <v>3.4211109926719745</v>
      </c>
      <c r="T106" s="22">
        <v>144</v>
      </c>
      <c r="U106">
        <v>33</v>
      </c>
      <c r="V106">
        <f t="shared" si="1"/>
        <v>3.093264510686164</v>
      </c>
      <c r="W106">
        <f t="shared" si="2"/>
        <v>1588768.7045076489</v>
      </c>
    </row>
    <row r="107" spans="1:23" x14ac:dyDescent="0.25">
      <c r="A107" s="5" t="s">
        <v>107</v>
      </c>
      <c r="B107" s="8">
        <v>39722</v>
      </c>
      <c r="C107" s="7">
        <v>3432</v>
      </c>
      <c r="D107" s="7">
        <v>521590</v>
      </c>
      <c r="E107" s="7">
        <v>1626281.6835955651</v>
      </c>
      <c r="F107" s="9">
        <v>746.19</v>
      </c>
      <c r="G107" s="7">
        <v>2560924.08</v>
      </c>
      <c r="H107" s="15">
        <v>151.97843822843822</v>
      </c>
      <c r="I107" s="15">
        <v>3.1179311021982117</v>
      </c>
      <c r="J107" s="22">
        <v>152</v>
      </c>
      <c r="K107" s="5" t="s">
        <v>107</v>
      </c>
      <c r="L107" s="8">
        <v>39722</v>
      </c>
      <c r="M107" s="7">
        <v>3432</v>
      </c>
      <c r="N107" s="7">
        <v>521590</v>
      </c>
      <c r="O107" s="7">
        <v>1626281.6835955651</v>
      </c>
      <c r="P107" s="9">
        <v>746.19</v>
      </c>
      <c r="Q107" s="7">
        <v>2560924.08</v>
      </c>
      <c r="R107" s="15">
        <v>151.97843822843822</v>
      </c>
      <c r="S107" s="15">
        <v>3.1179311021982117</v>
      </c>
      <c r="T107" s="22">
        <v>152</v>
      </c>
      <c r="U107">
        <v>34</v>
      </c>
      <c r="V107">
        <f t="shared" si="1"/>
        <v>3.0427444638694636</v>
      </c>
      <c r="W107">
        <f t="shared" si="2"/>
        <v>1587065.0849096735</v>
      </c>
    </row>
    <row r="108" spans="1:23" x14ac:dyDescent="0.25">
      <c r="A108" s="5" t="s">
        <v>108</v>
      </c>
      <c r="B108" s="8">
        <v>39753</v>
      </c>
      <c r="C108" s="7">
        <v>3420</v>
      </c>
      <c r="D108" s="7">
        <v>472049</v>
      </c>
      <c r="E108" s="7">
        <v>1544456.0512514107</v>
      </c>
      <c r="F108" s="9">
        <v>778.32</v>
      </c>
      <c r="G108" s="7">
        <v>2661854.4000000004</v>
      </c>
      <c r="H108" s="15">
        <v>138.02602339181286</v>
      </c>
      <c r="I108" s="15">
        <v>3.2718129924042012</v>
      </c>
      <c r="J108" s="22">
        <v>138</v>
      </c>
      <c r="K108" s="5" t="s">
        <v>108</v>
      </c>
      <c r="L108" s="8">
        <v>39753</v>
      </c>
      <c r="M108" s="7">
        <v>3420</v>
      </c>
      <c r="N108" s="7">
        <v>472049</v>
      </c>
      <c r="O108" s="7">
        <v>1544456.0512514107</v>
      </c>
      <c r="P108" s="9">
        <v>778.32</v>
      </c>
      <c r="Q108" s="7">
        <v>2661854.4000000004</v>
      </c>
      <c r="R108" s="15">
        <v>138.02602339181286</v>
      </c>
      <c r="S108" s="15">
        <v>3.2718129924042012</v>
      </c>
      <c r="T108" s="22">
        <v>138</v>
      </c>
      <c r="U108">
        <v>35</v>
      </c>
      <c r="V108">
        <f t="shared" si="1"/>
        <v>3.1362256432748539</v>
      </c>
      <c r="W108">
        <f t="shared" si="2"/>
        <v>1480452.1786822516</v>
      </c>
    </row>
    <row r="109" spans="1:23" x14ac:dyDescent="0.25">
      <c r="A109" s="5" t="s">
        <v>109</v>
      </c>
      <c r="B109" s="8">
        <v>39783</v>
      </c>
      <c r="C109" s="7">
        <v>3400</v>
      </c>
      <c r="D109" s="7">
        <v>461027</v>
      </c>
      <c r="E109" s="7">
        <v>1533859.7224988381</v>
      </c>
      <c r="F109" s="9">
        <v>806.27</v>
      </c>
      <c r="G109" s="7">
        <v>2741318</v>
      </c>
      <c r="H109" s="15">
        <v>135.59617647058823</v>
      </c>
      <c r="I109" s="15">
        <v>3.3270496576097237</v>
      </c>
      <c r="J109" s="22">
        <v>136</v>
      </c>
      <c r="K109" s="5" t="s">
        <v>109</v>
      </c>
      <c r="L109" s="8">
        <v>39783</v>
      </c>
      <c r="M109" s="7">
        <v>3400</v>
      </c>
      <c r="N109" s="7">
        <v>461027</v>
      </c>
      <c r="O109" s="7">
        <v>1533859.7224988381</v>
      </c>
      <c r="P109" s="9">
        <v>806.27</v>
      </c>
      <c r="Q109" s="7">
        <v>2741318</v>
      </c>
      <c r="R109" s="15">
        <v>135.59617647058823</v>
      </c>
      <c r="S109" s="15">
        <v>3.3270496576097237</v>
      </c>
      <c r="T109" s="22">
        <v>136</v>
      </c>
      <c r="U109">
        <v>36</v>
      </c>
      <c r="V109">
        <f t="shared" si="1"/>
        <v>3.1525056176470585</v>
      </c>
      <c r="W109">
        <f t="shared" si="2"/>
        <v>1453390.2073869705</v>
      </c>
    </row>
    <row r="110" spans="1:23" x14ac:dyDescent="0.25">
      <c r="A110" s="2" t="s">
        <v>110</v>
      </c>
      <c r="B110" s="8">
        <v>39814</v>
      </c>
      <c r="C110" s="7">
        <v>3447</v>
      </c>
      <c r="D110" s="7">
        <v>492683</v>
      </c>
      <c r="E110" s="7">
        <v>1436229.5027550953</v>
      </c>
      <c r="F110" s="9">
        <v>743.14</v>
      </c>
      <c r="G110" s="7">
        <v>2561603.58</v>
      </c>
      <c r="H110" s="15">
        <v>142.93095445314768</v>
      </c>
      <c r="I110" s="15">
        <v>2.9151188548317992</v>
      </c>
      <c r="J110" s="22">
        <v>143</v>
      </c>
      <c r="K110" s="2" t="s">
        <v>110</v>
      </c>
      <c r="L110" s="8">
        <v>39814</v>
      </c>
      <c r="M110" s="7">
        <v>3447</v>
      </c>
      <c r="N110" s="7">
        <v>492683</v>
      </c>
      <c r="O110" s="7">
        <v>1436229.5027550953</v>
      </c>
      <c r="P110" s="9">
        <v>743.14</v>
      </c>
      <c r="Q110" s="7">
        <v>2561603.58</v>
      </c>
      <c r="R110" s="15">
        <v>142.93095445314768</v>
      </c>
      <c r="S110" s="15">
        <v>2.9151188548317992</v>
      </c>
      <c r="T110" s="22">
        <v>143</v>
      </c>
      <c r="U110">
        <v>37</v>
      </c>
      <c r="V110">
        <f t="shared" si="1"/>
        <v>3.1033626051639107</v>
      </c>
      <c r="W110">
        <f t="shared" si="2"/>
        <v>1528973.9983999711</v>
      </c>
    </row>
    <row r="111" spans="1:23" x14ac:dyDescent="0.25">
      <c r="A111" s="2" t="s">
        <v>111</v>
      </c>
      <c r="B111" s="8">
        <v>39845</v>
      </c>
      <c r="C111" s="7">
        <v>3423</v>
      </c>
      <c r="D111" s="7">
        <v>460191</v>
      </c>
      <c r="E111" s="7">
        <v>1312458.1756622186</v>
      </c>
      <c r="F111" s="9">
        <v>667.22</v>
      </c>
      <c r="G111" s="7">
        <v>2283894.06</v>
      </c>
      <c r="H111" s="15">
        <v>134.44084136722174</v>
      </c>
      <c r="I111" s="15">
        <v>2.8519857530073787</v>
      </c>
      <c r="J111" s="22">
        <v>134</v>
      </c>
      <c r="K111" s="2" t="s">
        <v>111</v>
      </c>
      <c r="L111" s="8">
        <v>39845</v>
      </c>
      <c r="M111" s="7">
        <v>3423</v>
      </c>
      <c r="N111" s="7">
        <v>460191</v>
      </c>
      <c r="O111" s="7">
        <v>1312458.1756622186</v>
      </c>
      <c r="P111" s="9">
        <v>667.22</v>
      </c>
      <c r="Q111" s="7">
        <v>2283894.06</v>
      </c>
      <c r="R111" s="15">
        <v>134.44084136722174</v>
      </c>
      <c r="S111" s="15">
        <v>2.8519857530073787</v>
      </c>
      <c r="T111" s="22">
        <v>134</v>
      </c>
      <c r="U111">
        <v>38</v>
      </c>
      <c r="V111">
        <f t="shared" si="1"/>
        <v>3.1602463628396142</v>
      </c>
      <c r="W111">
        <f t="shared" si="2"/>
        <v>1454316.9339615249</v>
      </c>
    </row>
    <row r="112" spans="1:23" x14ac:dyDescent="0.25">
      <c r="A112" s="1" t="s">
        <v>112</v>
      </c>
      <c r="B112" s="8">
        <v>39873</v>
      </c>
      <c r="C112" s="7">
        <v>3378</v>
      </c>
      <c r="D112" s="7">
        <v>497943</v>
      </c>
      <c r="E112" s="7">
        <v>1519642.0035849432</v>
      </c>
      <c r="F112" s="9">
        <v>786.15</v>
      </c>
      <c r="G112" s="7">
        <v>2655614.6999999997</v>
      </c>
      <c r="H112" s="15">
        <v>147.4076376554174</v>
      </c>
      <c r="I112" s="15">
        <v>3.0518392739428877</v>
      </c>
      <c r="J112" s="22">
        <v>147</v>
      </c>
      <c r="K112" s="1" t="s">
        <v>112</v>
      </c>
      <c r="L112" s="8">
        <v>39873</v>
      </c>
      <c r="M112" s="7">
        <v>3378</v>
      </c>
      <c r="N112" s="7">
        <v>497943</v>
      </c>
      <c r="O112" s="7">
        <v>1519642.0035849432</v>
      </c>
      <c r="P112" s="9">
        <v>786.15</v>
      </c>
      <c r="Q112" s="7">
        <v>2655614.6999999997</v>
      </c>
      <c r="R112" s="15">
        <v>147.4076376554174</v>
      </c>
      <c r="S112" s="15">
        <v>3.0518392739428877</v>
      </c>
      <c r="T112" s="22">
        <v>147</v>
      </c>
      <c r="U112">
        <v>39</v>
      </c>
      <c r="V112">
        <f t="shared" si="1"/>
        <v>3.0733688277087032</v>
      </c>
      <c r="W112">
        <f t="shared" si="2"/>
        <v>1530362.4941757547</v>
      </c>
    </row>
    <row r="113" spans="1:23" x14ac:dyDescent="0.25">
      <c r="A113" s="1" t="s">
        <v>113</v>
      </c>
      <c r="B113" s="8">
        <v>39904</v>
      </c>
      <c r="C113" s="7">
        <v>3433</v>
      </c>
      <c r="D113" s="7">
        <v>499888</v>
      </c>
      <c r="E113" s="7">
        <v>1357285.2021509658</v>
      </c>
      <c r="F113" s="9">
        <v>748.03</v>
      </c>
      <c r="G113" s="7">
        <v>2567986.9899999998</v>
      </c>
      <c r="H113" s="15">
        <v>145.61258374599475</v>
      </c>
      <c r="I113" s="15">
        <v>2.7151786043092967</v>
      </c>
      <c r="J113" s="22">
        <v>146</v>
      </c>
      <c r="K113" s="1" t="s">
        <v>113</v>
      </c>
      <c r="L113" s="8">
        <v>39904</v>
      </c>
      <c r="M113" s="7">
        <v>3433</v>
      </c>
      <c r="N113" s="7">
        <v>499888</v>
      </c>
      <c r="O113" s="7">
        <v>1357285.2021509658</v>
      </c>
      <c r="P113" s="9">
        <v>748.03</v>
      </c>
      <c r="Q113" s="7">
        <v>2567986.9899999998</v>
      </c>
      <c r="R113" s="15">
        <v>145.61258374599475</v>
      </c>
      <c r="S113" s="15">
        <v>2.7151786043092967</v>
      </c>
      <c r="T113" s="22">
        <v>146</v>
      </c>
      <c r="U113">
        <v>40</v>
      </c>
      <c r="V113">
        <f t="shared" si="1"/>
        <v>3.0853956889018352</v>
      </c>
      <c r="W113">
        <f t="shared" si="2"/>
        <v>1542352.2801337605</v>
      </c>
    </row>
    <row r="114" spans="1:23" x14ac:dyDescent="0.25">
      <c r="A114" s="2" t="s">
        <v>114</v>
      </c>
      <c r="B114" s="8">
        <v>39934</v>
      </c>
      <c r="C114" s="7">
        <v>3438</v>
      </c>
      <c r="D114" s="7">
        <v>495530</v>
      </c>
      <c r="E114" s="7">
        <v>1468535.3515236008</v>
      </c>
      <c r="F114" s="9">
        <v>750.03</v>
      </c>
      <c r="G114" s="7">
        <v>2578603.14</v>
      </c>
      <c r="H114" s="15">
        <v>144.13321698662014</v>
      </c>
      <c r="I114" s="15">
        <v>2.9635649739139924</v>
      </c>
      <c r="J114" s="22">
        <v>144</v>
      </c>
      <c r="K114" s="2" t="s">
        <v>114</v>
      </c>
      <c r="L114" s="8">
        <v>39934</v>
      </c>
      <c r="M114" s="7">
        <v>3438</v>
      </c>
      <c r="N114" s="7">
        <v>495530</v>
      </c>
      <c r="O114" s="7">
        <v>1468535.3515236008</v>
      </c>
      <c r="P114" s="9">
        <v>750.03</v>
      </c>
      <c r="Q114" s="7">
        <v>2578603.14</v>
      </c>
      <c r="R114" s="15">
        <v>144.13321698662014</v>
      </c>
      <c r="S114" s="15">
        <v>2.9635649739139924</v>
      </c>
      <c r="T114" s="22">
        <v>144</v>
      </c>
      <c r="U114">
        <v>41</v>
      </c>
      <c r="V114">
        <f t="shared" si="1"/>
        <v>3.0953074461896448</v>
      </c>
      <c r="W114">
        <f t="shared" si="2"/>
        <v>1533817.6988103548</v>
      </c>
    </row>
    <row r="115" spans="1:23" x14ac:dyDescent="0.25">
      <c r="A115" s="4" t="s">
        <v>115</v>
      </c>
      <c r="B115" s="8">
        <v>39965</v>
      </c>
      <c r="C115" s="7">
        <v>3416</v>
      </c>
      <c r="D115" s="7">
        <v>507821</v>
      </c>
      <c r="E115" s="7">
        <v>1399203.2795591848</v>
      </c>
      <c r="F115" s="9">
        <v>772.73</v>
      </c>
      <c r="G115" s="7">
        <v>2639645.6800000002</v>
      </c>
      <c r="H115" s="15">
        <v>148.65954332552693</v>
      </c>
      <c r="I115" s="15">
        <v>2.7553080308990467</v>
      </c>
      <c r="J115" s="22">
        <v>149</v>
      </c>
      <c r="K115" s="4" t="s">
        <v>115</v>
      </c>
      <c r="L115" s="8">
        <v>39965</v>
      </c>
      <c r="M115" s="7">
        <v>3416</v>
      </c>
      <c r="N115" s="7">
        <v>507821</v>
      </c>
      <c r="O115" s="7">
        <v>1399203.2795591848</v>
      </c>
      <c r="P115" s="9">
        <v>772.73</v>
      </c>
      <c r="Q115" s="7">
        <v>2639645.6800000002</v>
      </c>
      <c r="R115" s="15">
        <v>148.65954332552693</v>
      </c>
      <c r="S115" s="15">
        <v>2.7553080308990467</v>
      </c>
      <c r="T115" s="22">
        <v>149</v>
      </c>
      <c r="U115">
        <v>42</v>
      </c>
      <c r="V115">
        <f t="shared" si="1"/>
        <v>3.0649810597189697</v>
      </c>
      <c r="W115">
        <f t="shared" si="2"/>
        <v>1556461.7467275469</v>
      </c>
    </row>
    <row r="116" spans="1:23" x14ac:dyDescent="0.25">
      <c r="A116" s="6" t="s">
        <v>116</v>
      </c>
      <c r="B116" s="8">
        <v>39995</v>
      </c>
      <c r="C116" s="7">
        <v>3355</v>
      </c>
      <c r="D116" s="7">
        <v>483753</v>
      </c>
      <c r="E116" s="7">
        <v>1332273.8830246299</v>
      </c>
      <c r="F116" s="9">
        <v>784.84</v>
      </c>
      <c r="G116" s="7">
        <v>2633138.2000000002</v>
      </c>
      <c r="H116" s="15">
        <v>144.18867362146051</v>
      </c>
      <c r="I116" s="15">
        <v>2.7540374592501338</v>
      </c>
      <c r="J116" s="22">
        <v>144</v>
      </c>
      <c r="K116" s="6" t="s">
        <v>116</v>
      </c>
      <c r="L116" s="8">
        <v>39995</v>
      </c>
      <c r="M116" s="7">
        <v>3355</v>
      </c>
      <c r="N116" s="7">
        <v>483753</v>
      </c>
      <c r="O116" s="7">
        <v>1332273.8830246299</v>
      </c>
      <c r="P116" s="9">
        <v>784.84</v>
      </c>
      <c r="Q116" s="7">
        <v>2633138.2000000002</v>
      </c>
      <c r="R116" s="15">
        <v>144.18867362146051</v>
      </c>
      <c r="S116" s="15">
        <v>2.7540374592501338</v>
      </c>
      <c r="T116" s="22">
        <v>144</v>
      </c>
      <c r="U116">
        <v>43</v>
      </c>
      <c r="V116">
        <f t="shared" si="1"/>
        <v>3.0949358867362147</v>
      </c>
      <c r="W116">
        <f t="shared" si="2"/>
        <v>1497184.520016304</v>
      </c>
    </row>
    <row r="117" spans="1:23" x14ac:dyDescent="0.25">
      <c r="A117" s="3" t="s">
        <v>117</v>
      </c>
      <c r="B117" s="8">
        <v>40026</v>
      </c>
      <c r="C117" s="7">
        <v>3362</v>
      </c>
      <c r="D117" s="7">
        <v>450469</v>
      </c>
      <c r="E117" s="7">
        <v>1344029.6089756356</v>
      </c>
      <c r="F117" s="9">
        <v>743.16</v>
      </c>
      <c r="G117" s="7">
        <v>2498503.92</v>
      </c>
      <c r="H117" s="15">
        <v>133.98839976204641</v>
      </c>
      <c r="I117" s="15">
        <v>2.9836228663362752</v>
      </c>
      <c r="J117" s="22">
        <v>134</v>
      </c>
      <c r="K117" s="3" t="s">
        <v>117</v>
      </c>
      <c r="L117" s="8">
        <v>40026</v>
      </c>
      <c r="M117" s="7">
        <v>3362</v>
      </c>
      <c r="N117" s="7">
        <v>450469</v>
      </c>
      <c r="O117" s="7">
        <v>1344029.6089756356</v>
      </c>
      <c r="P117" s="9">
        <v>743.16</v>
      </c>
      <c r="Q117" s="7">
        <v>2498503.92</v>
      </c>
      <c r="R117" s="15">
        <v>133.98839976204641</v>
      </c>
      <c r="S117" s="15">
        <v>2.9836228663362752</v>
      </c>
      <c r="T117" s="22">
        <v>134</v>
      </c>
      <c r="U117">
        <v>44</v>
      </c>
      <c r="V117">
        <f t="shared" si="1"/>
        <v>3.1632777215942891</v>
      </c>
      <c r="W117">
        <f t="shared" si="2"/>
        <v>1424958.5519688579</v>
      </c>
    </row>
    <row r="118" spans="1:23" x14ac:dyDescent="0.25">
      <c r="A118" s="3" t="s">
        <v>118</v>
      </c>
      <c r="B118" s="8">
        <v>40057</v>
      </c>
      <c r="C118" s="7">
        <v>3267</v>
      </c>
      <c r="D118" s="7">
        <v>471031</v>
      </c>
      <c r="E118" s="7">
        <v>1301398.8913231096</v>
      </c>
      <c r="F118" s="9">
        <v>762.35</v>
      </c>
      <c r="G118" s="7">
        <v>2490597.4500000002</v>
      </c>
      <c r="H118" s="15">
        <v>144.17845117845118</v>
      </c>
      <c r="I118" s="15">
        <v>2.762873125809362</v>
      </c>
      <c r="J118" s="22">
        <v>144</v>
      </c>
      <c r="K118" s="3" t="s">
        <v>118</v>
      </c>
      <c r="L118" s="8">
        <v>40057</v>
      </c>
      <c r="M118" s="7">
        <v>3267</v>
      </c>
      <c r="N118" s="7">
        <v>471031</v>
      </c>
      <c r="O118" s="7">
        <v>1301398.8913231096</v>
      </c>
      <c r="P118" s="9">
        <v>762.35</v>
      </c>
      <c r="Q118" s="7">
        <v>2490597.4500000002</v>
      </c>
      <c r="R118" s="15">
        <v>144.17845117845118</v>
      </c>
      <c r="S118" s="15">
        <v>2.762873125809362</v>
      </c>
      <c r="T118" s="22">
        <v>144</v>
      </c>
      <c r="U118">
        <v>45</v>
      </c>
      <c r="V118">
        <f t="shared" si="1"/>
        <v>3.0950043771043769</v>
      </c>
      <c r="W118">
        <f t="shared" si="2"/>
        <v>1457843.0067518519</v>
      </c>
    </row>
    <row r="119" spans="1:23" x14ac:dyDescent="0.25">
      <c r="A119" s="5" t="s">
        <v>119</v>
      </c>
      <c r="B119" s="8">
        <v>40087</v>
      </c>
      <c r="C119" s="7">
        <v>3508</v>
      </c>
      <c r="D119" s="7">
        <v>525468</v>
      </c>
      <c r="E119" s="7">
        <v>1339921.3304122684</v>
      </c>
      <c r="F119" s="9">
        <v>710.76</v>
      </c>
      <c r="G119" s="7">
        <v>2493346.08</v>
      </c>
      <c r="H119" s="15">
        <v>149.79133409350058</v>
      </c>
      <c r="I119" s="15">
        <v>2.5499580001299194</v>
      </c>
      <c r="J119" s="22">
        <v>150</v>
      </c>
      <c r="K119" s="5" t="s">
        <v>119</v>
      </c>
      <c r="L119" s="8">
        <v>40087</v>
      </c>
      <c r="M119" s="7">
        <v>3508</v>
      </c>
      <c r="N119" s="7">
        <v>525468</v>
      </c>
      <c r="O119" s="7">
        <v>1339921.3304122684</v>
      </c>
      <c r="P119" s="9">
        <v>710.76</v>
      </c>
      <c r="Q119" s="7">
        <v>2493346.08</v>
      </c>
      <c r="R119" s="74">
        <v>149.79133409350058</v>
      </c>
      <c r="S119" s="74">
        <v>2.5499580001299194</v>
      </c>
      <c r="T119" s="75">
        <v>150</v>
      </c>
      <c r="U119" s="25">
        <v>46</v>
      </c>
      <c r="V119">
        <f t="shared" si="1"/>
        <v>3.0573980615735463</v>
      </c>
      <c r="W119">
        <f t="shared" si="2"/>
        <v>1606564.8446189282</v>
      </c>
    </row>
    <row r="120" spans="1:23" x14ac:dyDescent="0.25">
      <c r="A120" s="5" t="s">
        <v>120</v>
      </c>
      <c r="B120" s="8">
        <v>40118</v>
      </c>
      <c r="C120" s="7">
        <v>3488</v>
      </c>
      <c r="D120" s="7">
        <v>499770</v>
      </c>
      <c r="E120" s="7">
        <v>1385474.2415189536</v>
      </c>
      <c r="F120" s="9">
        <v>812.33</v>
      </c>
      <c r="G120" s="7">
        <v>2833407.04</v>
      </c>
      <c r="H120" s="15">
        <v>143.28268348623854</v>
      </c>
      <c r="I120" s="15">
        <v>2.7722237059426407</v>
      </c>
      <c r="J120" s="22">
        <v>143</v>
      </c>
      <c r="K120" s="5" t="s">
        <v>120</v>
      </c>
      <c r="L120" s="8">
        <v>40118</v>
      </c>
      <c r="M120" s="7">
        <v>3488</v>
      </c>
      <c r="N120" s="7">
        <v>499770</v>
      </c>
      <c r="O120" s="7">
        <v>1385474.2415189536</v>
      </c>
      <c r="P120" s="9">
        <v>812.33</v>
      </c>
      <c r="Q120" s="7">
        <v>2833407.04</v>
      </c>
      <c r="R120" s="15">
        <v>143.28268348623854</v>
      </c>
      <c r="S120" s="15">
        <v>2.7722237059426407</v>
      </c>
      <c r="T120" s="22">
        <v>143</v>
      </c>
      <c r="U120">
        <v>47</v>
      </c>
      <c r="V120">
        <f t="shared" si="1"/>
        <v>3.1010060206422017</v>
      </c>
      <c r="W120">
        <f t="shared" si="2"/>
        <v>1549789.778936353</v>
      </c>
    </row>
    <row r="121" spans="1:23" x14ac:dyDescent="0.25">
      <c r="A121" s="5" t="s">
        <v>121</v>
      </c>
      <c r="B121" s="8">
        <v>40148</v>
      </c>
      <c r="C121" s="7">
        <v>3473</v>
      </c>
      <c r="D121" s="7">
        <v>485943</v>
      </c>
      <c r="E121" s="7">
        <v>1368963.0551682932</v>
      </c>
      <c r="F121" s="9">
        <v>745.97</v>
      </c>
      <c r="G121" s="7">
        <v>2590753.81</v>
      </c>
      <c r="H121" s="15">
        <v>139.92024186582205</v>
      </c>
      <c r="I121" s="15">
        <v>2.8171268135733887</v>
      </c>
      <c r="J121" s="22">
        <v>140</v>
      </c>
      <c r="K121" s="5" t="s">
        <v>121</v>
      </c>
      <c r="L121" s="8">
        <v>40148</v>
      </c>
      <c r="M121" s="7">
        <v>3473</v>
      </c>
      <c r="N121" s="7">
        <v>485943</v>
      </c>
      <c r="O121" s="7">
        <v>1368963.0551682932</v>
      </c>
      <c r="P121" s="9">
        <v>745.97</v>
      </c>
      <c r="Q121" s="68">
        <v>2590753.81</v>
      </c>
      <c r="R121" s="69">
        <v>139.92024186582205</v>
      </c>
      <c r="S121" s="69">
        <v>2.8171268135733887</v>
      </c>
      <c r="T121" s="70">
        <v>140</v>
      </c>
      <c r="U121" s="71">
        <v>48</v>
      </c>
      <c r="V121" s="71">
        <f t="shared" si="1"/>
        <v>3.123534379498992</v>
      </c>
      <c r="W121" s="71">
        <f t="shared" si="2"/>
        <v>1517859.6669768787</v>
      </c>
    </row>
    <row r="122" spans="1:23" x14ac:dyDescent="0.25">
      <c r="A122" s="2" t="s">
        <v>122</v>
      </c>
      <c r="B122" s="8">
        <v>40179</v>
      </c>
      <c r="C122" s="7">
        <v>3278</v>
      </c>
      <c r="D122" s="7">
        <v>465732</v>
      </c>
      <c r="E122" s="7">
        <v>1311608.2785633672</v>
      </c>
      <c r="F122" s="9">
        <v>745.9</v>
      </c>
      <c r="G122" s="7">
        <v>2445060.1999999997</v>
      </c>
      <c r="H122" s="15">
        <v>142.07809640024405</v>
      </c>
      <c r="I122" s="15">
        <v>2.8162296740687074</v>
      </c>
      <c r="J122" s="22">
        <v>142</v>
      </c>
      <c r="K122" s="2" t="s">
        <v>122</v>
      </c>
      <c r="L122" s="8">
        <v>40179</v>
      </c>
      <c r="M122" s="7">
        <v>3278</v>
      </c>
      <c r="N122" s="7">
        <v>465732</v>
      </c>
      <c r="O122" s="7">
        <v>1311608.2785633672</v>
      </c>
      <c r="P122" s="9">
        <v>745.9</v>
      </c>
      <c r="Q122" s="7">
        <v>2445060.1999999997</v>
      </c>
      <c r="R122" s="15">
        <v>142.07809640024405</v>
      </c>
      <c r="S122" s="15">
        <v>2.8162296740687074</v>
      </c>
      <c r="T122" s="22">
        <v>142</v>
      </c>
      <c r="U122">
        <v>49</v>
      </c>
      <c r="V122">
        <f t="shared" si="1"/>
        <v>3.109076754118365</v>
      </c>
      <c r="W122">
        <f t="shared" si="2"/>
        <v>1447996.5348490544</v>
      </c>
    </row>
    <row r="123" spans="1:23" x14ac:dyDescent="0.25">
      <c r="A123" s="2" t="s">
        <v>123</v>
      </c>
      <c r="B123" s="8">
        <v>40210</v>
      </c>
      <c r="C123" s="7">
        <v>3280</v>
      </c>
      <c r="D123" s="7">
        <v>451625</v>
      </c>
      <c r="E123" s="7">
        <v>1341931.7864967138</v>
      </c>
      <c r="F123" s="9">
        <v>697.48</v>
      </c>
      <c r="G123" s="7">
        <v>2287734.4</v>
      </c>
      <c r="H123" s="15">
        <v>137.6905487804878</v>
      </c>
      <c r="I123" s="15">
        <v>2.9713407949000028</v>
      </c>
      <c r="J123" s="22">
        <v>138</v>
      </c>
      <c r="K123" s="2" t="s">
        <v>123</v>
      </c>
      <c r="L123" s="8">
        <v>40210</v>
      </c>
      <c r="M123" s="7">
        <v>3280</v>
      </c>
      <c r="N123" s="7">
        <v>451625</v>
      </c>
      <c r="O123" s="7">
        <v>1341931.7864967138</v>
      </c>
      <c r="P123" s="9">
        <v>697.48</v>
      </c>
      <c r="Q123" s="7">
        <v>2287734.4</v>
      </c>
      <c r="R123" s="15">
        <v>137.6905487804878</v>
      </c>
      <c r="S123" s="15">
        <v>2.9713407949000028</v>
      </c>
      <c r="T123" s="22">
        <v>138</v>
      </c>
      <c r="U123">
        <v>50</v>
      </c>
      <c r="V123">
        <f t="shared" si="1"/>
        <v>3.1384733231707318</v>
      </c>
      <c r="W123">
        <f t="shared" si="2"/>
        <v>1417413.0145769818</v>
      </c>
    </row>
    <row r="124" spans="1:23" x14ac:dyDescent="0.25">
      <c r="A124" s="1" t="s">
        <v>124</v>
      </c>
      <c r="B124" s="8">
        <v>40238</v>
      </c>
      <c r="C124" s="7">
        <v>3308</v>
      </c>
      <c r="D124" s="7">
        <v>511838</v>
      </c>
      <c r="E124" s="7">
        <v>1637078.2712607051</v>
      </c>
      <c r="F124" s="9">
        <v>861.87</v>
      </c>
      <c r="G124" s="7">
        <v>2851065.96</v>
      </c>
      <c r="H124" s="15">
        <v>154.7273276904474</v>
      </c>
      <c r="I124" s="15">
        <v>3.1984305019570747</v>
      </c>
      <c r="J124" s="22">
        <v>155</v>
      </c>
      <c r="K124" s="1" t="s">
        <v>124</v>
      </c>
      <c r="L124" s="8">
        <v>40238</v>
      </c>
      <c r="M124" s="7">
        <v>3308</v>
      </c>
      <c r="N124" s="7">
        <v>511838</v>
      </c>
      <c r="O124" s="7">
        <v>1637078.2712607051</v>
      </c>
      <c r="P124" s="9">
        <v>861.87</v>
      </c>
      <c r="Q124" s="7">
        <v>2851065.96</v>
      </c>
      <c r="R124" s="15">
        <v>154.7273276904474</v>
      </c>
      <c r="S124" s="15">
        <v>3.1984305019570747</v>
      </c>
      <c r="T124" s="22">
        <v>155</v>
      </c>
      <c r="U124">
        <v>51</v>
      </c>
      <c r="V124">
        <f t="shared" si="1"/>
        <v>3.0243269044740027</v>
      </c>
      <c r="W124">
        <f t="shared" si="2"/>
        <v>1547965.4341321646</v>
      </c>
    </row>
    <row r="125" spans="1:23" x14ac:dyDescent="0.25">
      <c r="A125" s="1" t="s">
        <v>125</v>
      </c>
      <c r="B125" s="8">
        <v>40269</v>
      </c>
      <c r="C125" s="7">
        <v>3326</v>
      </c>
      <c r="D125" s="7">
        <v>482872</v>
      </c>
      <c r="E125" s="7">
        <v>1391952.0347872269</v>
      </c>
      <c r="F125" s="9">
        <v>770.32</v>
      </c>
      <c r="G125" s="7">
        <v>2562084.3200000003</v>
      </c>
      <c r="H125" s="15">
        <v>145.18099819603128</v>
      </c>
      <c r="I125" s="15">
        <v>2.8826522034560442</v>
      </c>
      <c r="J125" s="22">
        <v>145</v>
      </c>
      <c r="K125" s="1" t="s">
        <v>125</v>
      </c>
      <c r="L125" s="8">
        <v>40269</v>
      </c>
      <c r="M125" s="7">
        <v>3326</v>
      </c>
      <c r="N125" s="7">
        <v>482872</v>
      </c>
      <c r="O125" s="7">
        <v>1391952.0347872269</v>
      </c>
      <c r="P125" s="9">
        <v>770.32</v>
      </c>
      <c r="Q125" s="7">
        <v>2562084.3200000003</v>
      </c>
      <c r="R125" s="15">
        <v>145.18099819603128</v>
      </c>
      <c r="S125" s="15">
        <v>2.8826522034560442</v>
      </c>
      <c r="T125" s="22">
        <v>145</v>
      </c>
      <c r="U125">
        <v>52</v>
      </c>
      <c r="V125">
        <f t="shared" si="1"/>
        <v>3.0882873120865906</v>
      </c>
      <c r="W125">
        <f t="shared" si="2"/>
        <v>1491247.4709618762</v>
      </c>
    </row>
    <row r="126" spans="1:23" x14ac:dyDescent="0.25">
      <c r="A126" s="2" t="s">
        <v>126</v>
      </c>
      <c r="B126" s="8">
        <v>40299</v>
      </c>
      <c r="C126" s="7">
        <v>3329</v>
      </c>
      <c r="D126" s="7">
        <v>489541</v>
      </c>
      <c r="E126" s="7">
        <v>1596784.3391090753</v>
      </c>
      <c r="F126" s="9">
        <v>781.47</v>
      </c>
      <c r="G126" s="7">
        <v>2601513.63</v>
      </c>
      <c r="H126" s="15">
        <v>147.05346951036347</v>
      </c>
      <c r="I126" s="15">
        <v>3.2617989894800949</v>
      </c>
      <c r="J126" s="22">
        <v>147</v>
      </c>
      <c r="K126" s="2" t="s">
        <v>126</v>
      </c>
      <c r="L126" s="8">
        <v>40299</v>
      </c>
      <c r="M126" s="7">
        <v>3329</v>
      </c>
      <c r="N126" s="7">
        <v>489541</v>
      </c>
      <c r="O126" s="7">
        <v>1596784.3391090753</v>
      </c>
      <c r="P126" s="9">
        <v>781.47</v>
      </c>
      <c r="Q126" s="7">
        <v>2601513.63</v>
      </c>
      <c r="R126" s="15">
        <v>147.05346951036347</v>
      </c>
      <c r="S126" s="15">
        <v>3.2617989894800949</v>
      </c>
      <c r="T126" s="22">
        <v>147</v>
      </c>
      <c r="U126">
        <v>53</v>
      </c>
      <c r="V126">
        <f t="shared" si="1"/>
        <v>3.0757417542805645</v>
      </c>
      <c r="W126">
        <f t="shared" si="2"/>
        <v>1505701.6941322619</v>
      </c>
    </row>
    <row r="127" spans="1:23" x14ac:dyDescent="0.25">
      <c r="A127" s="4" t="s">
        <v>127</v>
      </c>
      <c r="B127" s="8">
        <v>40330</v>
      </c>
      <c r="C127" s="7">
        <v>3324</v>
      </c>
      <c r="D127" s="7">
        <v>494059</v>
      </c>
      <c r="E127" s="7">
        <v>1555001.3941445926</v>
      </c>
      <c r="F127" s="9">
        <v>790.65</v>
      </c>
      <c r="G127" s="7">
        <v>2628120.6</v>
      </c>
      <c r="H127" s="15">
        <v>148.63387484957883</v>
      </c>
      <c r="I127" s="15">
        <v>3.1474001974351089</v>
      </c>
      <c r="J127" s="22">
        <v>149</v>
      </c>
      <c r="K127" s="4" t="s">
        <v>127</v>
      </c>
      <c r="L127" s="8">
        <v>40330</v>
      </c>
      <c r="M127" s="7">
        <v>3324</v>
      </c>
      <c r="N127" s="7">
        <v>494059</v>
      </c>
      <c r="O127" s="7">
        <v>1555001.3941445926</v>
      </c>
      <c r="P127" s="9">
        <v>790.65</v>
      </c>
      <c r="Q127" s="7">
        <v>2628120.6</v>
      </c>
      <c r="R127" s="15">
        <v>148.63387484957883</v>
      </c>
      <c r="S127" s="15">
        <v>3.1474001974351089</v>
      </c>
      <c r="T127" s="22">
        <v>149</v>
      </c>
      <c r="U127">
        <v>54</v>
      </c>
      <c r="V127">
        <f t="shared" si="1"/>
        <v>3.0651530385078218</v>
      </c>
      <c r="W127">
        <f t="shared" si="2"/>
        <v>1514366.445052136</v>
      </c>
    </row>
    <row r="128" spans="1:23" x14ac:dyDescent="0.25">
      <c r="A128" s="6" t="s">
        <v>128</v>
      </c>
      <c r="B128" s="8">
        <v>40360</v>
      </c>
      <c r="C128" s="7">
        <v>3324</v>
      </c>
      <c r="D128" s="7">
        <v>465516</v>
      </c>
      <c r="E128" s="7">
        <v>1526586.2046073158</v>
      </c>
      <c r="F128" s="9">
        <v>778.76</v>
      </c>
      <c r="G128" s="7">
        <v>2588598.2399999998</v>
      </c>
      <c r="H128" s="15">
        <v>140.04693140794222</v>
      </c>
      <c r="I128" s="15">
        <v>3.2793420733279111</v>
      </c>
      <c r="J128" s="22">
        <v>140</v>
      </c>
      <c r="K128" s="6" t="s">
        <v>128</v>
      </c>
      <c r="L128" s="8">
        <v>40360</v>
      </c>
      <c r="M128" s="7">
        <v>3324</v>
      </c>
      <c r="N128" s="7">
        <v>465516</v>
      </c>
      <c r="O128" s="7">
        <v>1526586.2046073158</v>
      </c>
      <c r="P128" s="9">
        <v>778.76</v>
      </c>
      <c r="Q128" s="7">
        <v>2588598.2399999998</v>
      </c>
      <c r="R128" s="15">
        <v>140.04693140794222</v>
      </c>
      <c r="S128" s="15">
        <v>3.2793420733279111</v>
      </c>
      <c r="T128" s="22">
        <v>140</v>
      </c>
      <c r="U128">
        <v>55</v>
      </c>
      <c r="V128">
        <f t="shared" si="1"/>
        <v>3.1226855595667873</v>
      </c>
      <c r="W128">
        <f t="shared" si="2"/>
        <v>1453660.0909472925</v>
      </c>
    </row>
    <row r="129" spans="1:23" x14ac:dyDescent="0.25">
      <c r="A129" s="3" t="s">
        <v>129</v>
      </c>
      <c r="B129" s="8">
        <v>40391</v>
      </c>
      <c r="C129" s="7">
        <v>3299</v>
      </c>
      <c r="D129" s="7">
        <v>464709</v>
      </c>
      <c r="E129" s="7">
        <v>1533492.597756091</v>
      </c>
      <c r="F129" s="9">
        <v>761.71</v>
      </c>
      <c r="G129" s="7">
        <v>2512881.29</v>
      </c>
      <c r="H129" s="15">
        <v>140.8635950287966</v>
      </c>
      <c r="I129" s="15">
        <v>3.2998986414209561</v>
      </c>
      <c r="J129" s="22">
        <v>141</v>
      </c>
      <c r="K129" s="3" t="s">
        <v>129</v>
      </c>
      <c r="L129" s="8">
        <v>40391</v>
      </c>
      <c r="M129" s="7">
        <v>3299</v>
      </c>
      <c r="N129" s="7">
        <v>464709</v>
      </c>
      <c r="O129" s="7">
        <v>1533492.597756091</v>
      </c>
      <c r="P129" s="9">
        <v>761.71</v>
      </c>
      <c r="Q129" s="7">
        <v>2512881.29</v>
      </c>
      <c r="R129" s="15">
        <v>140.8635950287966</v>
      </c>
      <c r="S129" s="15">
        <v>3.2998986414209561</v>
      </c>
      <c r="T129" s="22">
        <v>141</v>
      </c>
      <c r="U129">
        <v>56</v>
      </c>
      <c r="V129">
        <f t="shared" si="1"/>
        <v>3.1172139133070629</v>
      </c>
      <c r="W129">
        <f t="shared" si="2"/>
        <v>1448597.3604390118</v>
      </c>
    </row>
    <row r="130" spans="1:23" x14ac:dyDescent="0.25">
      <c r="A130" s="3" t="s">
        <v>130</v>
      </c>
      <c r="B130" s="8">
        <v>40422</v>
      </c>
      <c r="C130" s="7">
        <v>3262</v>
      </c>
      <c r="D130" s="7">
        <v>479906</v>
      </c>
      <c r="E130" s="7">
        <v>1501200.9891787823</v>
      </c>
      <c r="F130" s="9">
        <v>759.27</v>
      </c>
      <c r="G130" s="7">
        <v>2476738.7399999998</v>
      </c>
      <c r="H130" s="15">
        <v>147.12017167381975</v>
      </c>
      <c r="I130" s="15">
        <v>3.1281146499080701</v>
      </c>
      <c r="J130" s="22">
        <v>147</v>
      </c>
      <c r="K130" s="3" t="s">
        <v>130</v>
      </c>
      <c r="L130" s="8">
        <v>40422</v>
      </c>
      <c r="M130" s="7">
        <v>3262</v>
      </c>
      <c r="N130" s="7">
        <v>479906</v>
      </c>
      <c r="O130" s="7">
        <v>1501200.9891787823</v>
      </c>
      <c r="P130" s="9">
        <v>759.27</v>
      </c>
      <c r="Q130" s="7">
        <v>2476738.7399999998</v>
      </c>
      <c r="R130" s="15">
        <v>147.12017167381975</v>
      </c>
      <c r="S130" s="15">
        <v>3.1281146499080701</v>
      </c>
      <c r="T130" s="22">
        <v>147</v>
      </c>
      <c r="U130">
        <v>57</v>
      </c>
      <c r="V130">
        <f t="shared" si="1"/>
        <v>3.0752948497854078</v>
      </c>
      <c r="W130">
        <f t="shared" si="2"/>
        <v>1475852.4501811159</v>
      </c>
    </row>
    <row r="131" spans="1:23" x14ac:dyDescent="0.25">
      <c r="A131" s="5" t="s">
        <v>131</v>
      </c>
      <c r="B131" s="8">
        <v>40452</v>
      </c>
      <c r="C131" s="7">
        <v>3233</v>
      </c>
      <c r="D131" s="7">
        <v>473604</v>
      </c>
      <c r="E131" s="7">
        <v>1522578.8687512446</v>
      </c>
      <c r="F131" s="9">
        <v>753.08</v>
      </c>
      <c r="G131" s="7">
        <v>2434707.64</v>
      </c>
      <c r="H131" s="15">
        <v>146.49056603773585</v>
      </c>
      <c r="I131" s="15">
        <v>3.2148775532960969</v>
      </c>
      <c r="J131" s="22">
        <v>146</v>
      </c>
      <c r="K131" s="5" t="s">
        <v>131</v>
      </c>
      <c r="L131" s="8">
        <v>40452</v>
      </c>
      <c r="M131" s="7">
        <v>3233</v>
      </c>
      <c r="N131" s="7">
        <v>473604</v>
      </c>
      <c r="O131" s="7">
        <v>1522578.8687512446</v>
      </c>
      <c r="P131" s="9">
        <v>753.08</v>
      </c>
      <c r="Q131" s="7">
        <v>2434707.64</v>
      </c>
      <c r="R131" s="15">
        <v>146.49056603773585</v>
      </c>
      <c r="S131" s="15">
        <v>3.2148775532960969</v>
      </c>
      <c r="T131" s="22">
        <v>146</v>
      </c>
      <c r="U131">
        <v>58</v>
      </c>
      <c r="V131">
        <f t="shared" si="1"/>
        <v>3.0795132075471696</v>
      </c>
      <c r="W131">
        <f t="shared" si="2"/>
        <v>1458469.7731471697</v>
      </c>
    </row>
    <row r="132" spans="1:23" x14ac:dyDescent="0.25">
      <c r="A132" s="5" t="s">
        <v>132</v>
      </c>
      <c r="B132" s="8">
        <v>40483</v>
      </c>
      <c r="C132" s="7">
        <v>3193</v>
      </c>
      <c r="D132" s="7">
        <v>465068</v>
      </c>
      <c r="E132" s="7">
        <v>1528816.802761734</v>
      </c>
      <c r="F132" s="9">
        <v>880.02</v>
      </c>
      <c r="G132" s="7">
        <v>2809903.86</v>
      </c>
      <c r="H132" s="15">
        <v>145.65236454744755</v>
      </c>
      <c r="I132" s="15">
        <v>3.2872973474023883</v>
      </c>
      <c r="J132" s="22">
        <v>146</v>
      </c>
      <c r="K132" s="5" t="s">
        <v>132</v>
      </c>
      <c r="L132" s="8">
        <v>40483</v>
      </c>
      <c r="M132" s="7">
        <v>3193</v>
      </c>
      <c r="N132" s="7">
        <v>465068</v>
      </c>
      <c r="O132" s="7">
        <v>1528816.802761734</v>
      </c>
      <c r="P132" s="9">
        <v>880.02</v>
      </c>
      <c r="Q132" s="7">
        <v>2809903.86</v>
      </c>
      <c r="R132" s="15">
        <v>145.65236454744755</v>
      </c>
      <c r="S132" s="15">
        <v>3.2872973474023883</v>
      </c>
      <c r="T132" s="22">
        <v>146</v>
      </c>
      <c r="U132">
        <v>59</v>
      </c>
      <c r="V132">
        <f t="shared" si="1"/>
        <v>3.0851291575321014</v>
      </c>
      <c r="W132">
        <f t="shared" si="2"/>
        <v>1434794.8470351393</v>
      </c>
    </row>
    <row r="133" spans="1:23" x14ac:dyDescent="0.25">
      <c r="A133" s="5" t="s">
        <v>133</v>
      </c>
      <c r="B133" s="8">
        <v>40513</v>
      </c>
      <c r="F133" s="9">
        <v>790.64</v>
      </c>
      <c r="H133" s="15"/>
      <c r="I133" s="15"/>
      <c r="J133" s="22"/>
      <c r="K133" s="5" t="s">
        <v>133</v>
      </c>
      <c r="L133" s="8">
        <v>40513</v>
      </c>
      <c r="M133" s="7"/>
      <c r="N133" s="7"/>
      <c r="O133" s="7"/>
      <c r="P133" s="9">
        <v>790.64</v>
      </c>
      <c r="Q133" s="7"/>
      <c r="R133" s="15"/>
      <c r="S133" s="15"/>
      <c r="T133" s="22"/>
      <c r="U133">
        <v>60</v>
      </c>
    </row>
    <row r="134" spans="1:23" x14ac:dyDescent="0.25">
      <c r="A134" s="2"/>
      <c r="H134" s="15"/>
      <c r="I134" s="15"/>
      <c r="J134" s="22"/>
      <c r="K134" s="2"/>
      <c r="L134" s="7"/>
      <c r="M134" s="7"/>
      <c r="N134" s="7"/>
      <c r="O134" s="7"/>
      <c r="P134" s="7"/>
      <c r="Q134" s="7"/>
      <c r="R134" s="15"/>
      <c r="S134" s="15"/>
      <c r="T134" s="22"/>
    </row>
    <row r="135" spans="1:23" x14ac:dyDescent="0.25">
      <c r="A135" s="2"/>
      <c r="H135" s="15"/>
      <c r="I135" s="15"/>
      <c r="J135" s="22"/>
      <c r="K135" s="2"/>
      <c r="L135" s="7"/>
      <c r="M135" s="7"/>
      <c r="N135" s="7"/>
      <c r="O135" s="7"/>
      <c r="P135" s="7"/>
      <c r="Q135" s="7"/>
      <c r="R135" s="15"/>
      <c r="S135" s="15"/>
      <c r="T135" s="22"/>
    </row>
    <row r="136" spans="1:23" x14ac:dyDescent="0.25">
      <c r="A136" s="1"/>
      <c r="H136" s="15"/>
      <c r="I136" s="15"/>
      <c r="J136" s="22"/>
      <c r="K136" s="1"/>
      <c r="L136" s="7"/>
      <c r="M136" s="7"/>
      <c r="N136" s="7"/>
      <c r="O136" s="7"/>
      <c r="P136" s="7"/>
      <c r="Q136" s="7"/>
      <c r="R136" s="15"/>
      <c r="S136" s="15"/>
      <c r="T136" s="22"/>
    </row>
    <row r="137" spans="1:23" x14ac:dyDescent="0.25">
      <c r="A137" s="1"/>
      <c r="H137" s="15"/>
      <c r="I137" s="15"/>
      <c r="J137" s="22"/>
    </row>
    <row r="138" spans="1:23" x14ac:dyDescent="0.25">
      <c r="A138" s="2"/>
      <c r="H138" s="15"/>
      <c r="I138" s="15"/>
      <c r="J138" s="22"/>
    </row>
  </sheetData>
  <sortState ref="K74:U132">
    <sortCondition ref="U74:U132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1"/>
  <sheetViews>
    <sheetView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O4" sqref="O4"/>
    </sheetView>
  </sheetViews>
  <sheetFormatPr defaultRowHeight="15" x14ac:dyDescent="0.25"/>
  <cols>
    <col min="1" max="5" width="9.140625" style="7"/>
    <col min="6" max="6" width="10.5703125" bestFit="1" customWidth="1"/>
    <col min="8" max="8" width="9.42578125" bestFit="1" customWidth="1"/>
    <col min="19" max="19" width="18" bestFit="1" customWidth="1"/>
    <col min="20" max="20" width="10.5703125" bestFit="1" customWidth="1"/>
  </cols>
  <sheetData>
    <row r="1" spans="1:24" x14ac:dyDescent="0.25">
      <c r="A1" s="7" t="s">
        <v>139</v>
      </c>
      <c r="B1" s="7" t="s">
        <v>189</v>
      </c>
      <c r="C1" s="7" t="s">
        <v>143</v>
      </c>
      <c r="D1" s="7" t="s">
        <v>141</v>
      </c>
      <c r="E1" s="7" t="s">
        <v>1</v>
      </c>
      <c r="F1" s="7" t="s">
        <v>173</v>
      </c>
      <c r="G1" s="7" t="s">
        <v>221</v>
      </c>
      <c r="H1" s="7" t="s">
        <v>222</v>
      </c>
      <c r="I1" s="7" t="s">
        <v>223</v>
      </c>
      <c r="J1" s="7" t="s">
        <v>224</v>
      </c>
      <c r="K1" s="7" t="s">
        <v>225</v>
      </c>
      <c r="L1" s="7" t="s">
        <v>226</v>
      </c>
      <c r="M1" s="7" t="s">
        <v>227</v>
      </c>
      <c r="N1" s="7" t="s">
        <v>228</v>
      </c>
      <c r="O1" s="7" t="s">
        <v>229</v>
      </c>
      <c r="P1" s="7" t="s">
        <v>172</v>
      </c>
      <c r="Q1" s="7" t="s">
        <v>205</v>
      </c>
    </row>
    <row r="2" spans="1:24" x14ac:dyDescent="0.25">
      <c r="A2" s="2" t="s">
        <v>2</v>
      </c>
      <c r="B2" s="2">
        <v>1</v>
      </c>
      <c r="C2" s="7">
        <v>1326801.4671712143</v>
      </c>
      <c r="D2" s="7">
        <v>712683</v>
      </c>
      <c r="E2" s="7">
        <v>5264</v>
      </c>
      <c r="F2" s="15">
        <v>1.8616993350075901</v>
      </c>
      <c r="G2" s="15">
        <v>135.38810790273556</v>
      </c>
      <c r="L2" s="72">
        <v>14.098281691851238</v>
      </c>
      <c r="M2" s="72">
        <v>0.62148969159931922</v>
      </c>
      <c r="N2" s="72">
        <v>4.9081455272467656</v>
      </c>
      <c r="O2" s="72">
        <v>8.5686464730051526</v>
      </c>
      <c r="P2">
        <f t="shared" ref="P2:P65" si="0">$T$43+$T$44*E2+$T$45*F2+$T$46*G2</f>
        <v>1383898.1717744386</v>
      </c>
      <c r="Q2">
        <f>P2-C2</f>
        <v>57096.704603224294</v>
      </c>
      <c r="S2" t="s">
        <v>148</v>
      </c>
    </row>
    <row r="3" spans="1:24" ht="15.75" thickBot="1" x14ac:dyDescent="0.3">
      <c r="A3" s="2" t="s">
        <v>3</v>
      </c>
      <c r="B3" s="2">
        <v>2</v>
      </c>
      <c r="C3" s="7">
        <v>1349908.0860386377</v>
      </c>
      <c r="D3" s="7">
        <v>735899</v>
      </c>
      <c r="E3" s="7">
        <v>5220</v>
      </c>
      <c r="F3" s="15">
        <v>1.8343659741875415</v>
      </c>
      <c r="G3" s="15">
        <v>140.97681992337164</v>
      </c>
      <c r="H3" s="72">
        <f>C3/C2</f>
        <v>1.0174152798584761</v>
      </c>
      <c r="I3" s="72">
        <f>F3/F2</f>
        <v>0.985318058450111</v>
      </c>
      <c r="J3" s="72">
        <f>G3/G2</f>
        <v>1.0412791943635926</v>
      </c>
      <c r="K3" s="72">
        <f>E3/E2</f>
        <v>0.99164133738601823</v>
      </c>
      <c r="L3" s="72">
        <v>14.115547063680939</v>
      </c>
      <c r="M3" s="72">
        <v>0.60669890364745471</v>
      </c>
      <c r="N3" s="72">
        <v>4.9485954791567996</v>
      </c>
      <c r="O3" s="72">
        <v>8.560252680876685</v>
      </c>
      <c r="P3">
        <f t="shared" si="0"/>
        <v>1416784.2294202242</v>
      </c>
      <c r="Q3">
        <f t="shared" ref="Q3:Q66" si="1">P3-C3</f>
        <v>66876.143381586531</v>
      </c>
    </row>
    <row r="4" spans="1:24" x14ac:dyDescent="0.25">
      <c r="A4" s="2" t="s">
        <v>4</v>
      </c>
      <c r="B4" s="2">
        <v>3</v>
      </c>
      <c r="C4" s="7">
        <v>1441822.1469826726</v>
      </c>
      <c r="D4" s="7">
        <v>807833</v>
      </c>
      <c r="E4" s="7">
        <v>5203</v>
      </c>
      <c r="F4" s="15">
        <v>1.7848022388076157</v>
      </c>
      <c r="G4" s="15">
        <v>155.26292523544109</v>
      </c>
      <c r="H4" s="72">
        <f t="shared" ref="H4:H67" si="2">C4/C3</f>
        <v>1.0680891253965006</v>
      </c>
      <c r="I4" s="72">
        <f t="shared" ref="I4:I67" si="3">F4/F3</f>
        <v>0.9729804542401207</v>
      </c>
      <c r="J4" s="72">
        <f t="shared" ref="J4:J67" si="4">G4/G3</f>
        <v>1.1013365553275687</v>
      </c>
      <c r="K4" s="72">
        <f t="shared" ref="K4:K67" si="5">E4/E3</f>
        <v>0.99674329501915704</v>
      </c>
      <c r="L4" s="72">
        <v>14.18141825148291</v>
      </c>
      <c r="M4" s="72">
        <v>0.57930761850990353</v>
      </c>
      <c r="N4" s="72">
        <v>5.0451199716827029</v>
      </c>
      <c r="O4" s="72">
        <v>8.5569906612903033</v>
      </c>
      <c r="P4">
        <f t="shared" si="0"/>
        <v>1547910.7742918155</v>
      </c>
      <c r="Q4">
        <f t="shared" si="1"/>
        <v>106088.62730914284</v>
      </c>
      <c r="S4" s="18" t="s">
        <v>149</v>
      </c>
      <c r="T4" s="18"/>
    </row>
    <row r="5" spans="1:24" x14ac:dyDescent="0.25">
      <c r="A5" s="2" t="s">
        <v>5</v>
      </c>
      <c r="B5" s="2">
        <v>4</v>
      </c>
      <c r="C5" s="7">
        <v>1346024.0987851026</v>
      </c>
      <c r="D5" s="7">
        <v>689599</v>
      </c>
      <c r="E5" s="7">
        <v>5220</v>
      </c>
      <c r="F5" s="15">
        <v>1.9518939249985898</v>
      </c>
      <c r="G5" s="15">
        <v>132.10708812260538</v>
      </c>
      <c r="H5" s="72">
        <f t="shared" si="2"/>
        <v>0.93355765244829381</v>
      </c>
      <c r="I5" s="72">
        <f t="shared" si="3"/>
        <v>1.0936191599034548</v>
      </c>
      <c r="J5" s="72">
        <f t="shared" si="4"/>
        <v>0.85086048663760427</v>
      </c>
      <c r="K5" s="72">
        <f t="shared" si="5"/>
        <v>1.0032673457620604</v>
      </c>
      <c r="L5" s="72">
        <v>14.112665693027354</v>
      </c>
      <c r="M5" s="72">
        <v>0.66880014481279493</v>
      </c>
      <c r="N5" s="72">
        <v>4.8836128673378756</v>
      </c>
      <c r="O5" s="72">
        <v>8.560252680876685</v>
      </c>
      <c r="P5">
        <f t="shared" si="0"/>
        <v>1383072.4167712182</v>
      </c>
      <c r="Q5">
        <f t="shared" si="1"/>
        <v>37048.31798611558</v>
      </c>
      <c r="S5" s="10" t="s">
        <v>150</v>
      </c>
      <c r="T5" s="10">
        <v>1</v>
      </c>
    </row>
    <row r="6" spans="1:24" x14ac:dyDescent="0.25">
      <c r="A6" s="2" t="s">
        <v>6</v>
      </c>
      <c r="B6" s="2">
        <v>5</v>
      </c>
      <c r="C6" s="7">
        <v>1559448.6822014207</v>
      </c>
      <c r="D6" s="7">
        <v>788010</v>
      </c>
      <c r="E6" s="7">
        <v>5195</v>
      </c>
      <c r="F6" s="15">
        <v>1.9789706757546486</v>
      </c>
      <c r="G6" s="15">
        <v>151.68623676612128</v>
      </c>
      <c r="H6" s="72">
        <f t="shared" si="2"/>
        <v>1.1585592587896096</v>
      </c>
      <c r="I6" s="72">
        <f t="shared" si="3"/>
        <v>1.0138720400782426</v>
      </c>
      <c r="J6" s="72">
        <f t="shared" si="4"/>
        <v>1.1482066475142119</v>
      </c>
      <c r="K6" s="72">
        <f t="shared" si="5"/>
        <v>0.99521072796934862</v>
      </c>
      <c r="L6" s="72">
        <v>14.259842907916854</v>
      </c>
      <c r="M6" s="72">
        <v>0.68257684880202918</v>
      </c>
      <c r="N6" s="72">
        <v>5.0218141555814961</v>
      </c>
      <c r="O6" s="72">
        <v>8.5554519035333279</v>
      </c>
      <c r="P6">
        <f t="shared" si="0"/>
        <v>1618629.2904421175</v>
      </c>
      <c r="Q6">
        <f t="shared" si="1"/>
        <v>59180.608240696834</v>
      </c>
      <c r="S6" s="10" t="s">
        <v>151</v>
      </c>
      <c r="T6" s="10">
        <v>1</v>
      </c>
    </row>
    <row r="7" spans="1:24" x14ac:dyDescent="0.25">
      <c r="A7" s="2" t="s">
        <v>7</v>
      </c>
      <c r="B7" s="2">
        <v>6</v>
      </c>
      <c r="C7" s="7">
        <v>1512004.71353648</v>
      </c>
      <c r="D7" s="7">
        <v>775691</v>
      </c>
      <c r="E7" s="7">
        <v>5151</v>
      </c>
      <c r="F7" s="15">
        <v>1.9492358600737665</v>
      </c>
      <c r="G7" s="15">
        <v>150.59037080178607</v>
      </c>
      <c r="H7" s="72">
        <f t="shared" si="2"/>
        <v>0.96957644762124162</v>
      </c>
      <c r="I7" s="72">
        <f t="shared" si="3"/>
        <v>0.98497460521008318</v>
      </c>
      <c r="J7" s="72">
        <f t="shared" si="4"/>
        <v>0.99277544233611059</v>
      </c>
      <c r="K7" s="72">
        <f t="shared" si="5"/>
        <v>0.99153031761308952</v>
      </c>
      <c r="L7" s="72">
        <v>14.228946953135063</v>
      </c>
      <c r="M7" s="72">
        <v>0.6674374291470262</v>
      </c>
      <c r="N7" s="72">
        <v>5.014563374422452</v>
      </c>
      <c r="O7" s="72">
        <v>8.546946149565585</v>
      </c>
      <c r="P7">
        <f t="shared" si="0"/>
        <v>1572032.4503730377</v>
      </c>
      <c r="Q7">
        <f t="shared" si="1"/>
        <v>60027.736836557742</v>
      </c>
      <c r="S7" s="10" t="s">
        <v>152</v>
      </c>
      <c r="T7" s="10">
        <v>1</v>
      </c>
    </row>
    <row r="8" spans="1:24" x14ac:dyDescent="0.25">
      <c r="A8" s="2" t="s">
        <v>8</v>
      </c>
      <c r="B8" s="2">
        <v>7</v>
      </c>
      <c r="C8" s="7">
        <v>1425258.2486888401</v>
      </c>
      <c r="D8" s="7">
        <v>706838</v>
      </c>
      <c r="E8" s="7">
        <v>5202</v>
      </c>
      <c r="F8" s="15">
        <v>2.0163860017271853</v>
      </c>
      <c r="G8" s="15">
        <v>135.87812379853904</v>
      </c>
      <c r="H8" s="72">
        <f t="shared" si="2"/>
        <v>0.94262817829135892</v>
      </c>
      <c r="I8" s="72">
        <f t="shared" si="3"/>
        <v>1.0344494696762236</v>
      </c>
      <c r="J8" s="72">
        <f t="shared" si="4"/>
        <v>0.90230287019737831</v>
      </c>
      <c r="K8" s="72">
        <f t="shared" si="5"/>
        <v>1.0099009900990099</v>
      </c>
      <c r="L8" s="72">
        <v>14.169863582415294</v>
      </c>
      <c r="M8" s="72">
        <v>0.70130680099195841</v>
      </c>
      <c r="N8" s="72">
        <v>4.9117583354147403</v>
      </c>
      <c r="O8" s="72">
        <v>8.5567984460085977</v>
      </c>
      <c r="P8">
        <f t="shared" si="0"/>
        <v>1458844.2645168786</v>
      </c>
      <c r="Q8">
        <f t="shared" si="1"/>
        <v>33586.015828038566</v>
      </c>
      <c r="S8" s="10" t="s">
        <v>153</v>
      </c>
      <c r="T8" s="10">
        <v>7.7961983036577761E-16</v>
      </c>
    </row>
    <row r="9" spans="1:24" ht="15.75" thickBot="1" x14ac:dyDescent="0.3">
      <c r="A9" s="2" t="s">
        <v>9</v>
      </c>
      <c r="B9" s="2">
        <v>8</v>
      </c>
      <c r="C9" s="7">
        <v>1499170.5171612559</v>
      </c>
      <c r="D9" s="7">
        <v>719204</v>
      </c>
      <c r="E9" s="7">
        <v>5160</v>
      </c>
      <c r="F9" s="15">
        <v>2.0844857886792285</v>
      </c>
      <c r="G9" s="15">
        <v>139.38062015503877</v>
      </c>
      <c r="H9" s="72">
        <f t="shared" si="2"/>
        <v>1.0518588603436683</v>
      </c>
      <c r="I9" s="72">
        <f t="shared" si="3"/>
        <v>1.0337731897036135</v>
      </c>
      <c r="J9" s="72">
        <f t="shared" si="4"/>
        <v>1.0257767494765584</v>
      </c>
      <c r="K9" s="72">
        <f t="shared" si="5"/>
        <v>0.99192618223760087</v>
      </c>
      <c r="L9" s="72">
        <v>14.220422524558712</v>
      </c>
      <c r="M9" s="72">
        <v>0.73452220069936913</v>
      </c>
      <c r="N9" s="72">
        <v>4.9372084653837343</v>
      </c>
      <c r="O9" s="72">
        <v>8.5486918584756086</v>
      </c>
      <c r="P9">
        <f t="shared" si="0"/>
        <v>1524828.922664118</v>
      </c>
      <c r="Q9">
        <f t="shared" si="1"/>
        <v>25658.405502862064</v>
      </c>
      <c r="S9" s="11" t="s">
        <v>154</v>
      </c>
      <c r="T9" s="11">
        <v>131</v>
      </c>
    </row>
    <row r="10" spans="1:24" x14ac:dyDescent="0.25">
      <c r="A10" s="2" t="s">
        <v>10</v>
      </c>
      <c r="B10" s="2">
        <v>9</v>
      </c>
      <c r="C10" s="7">
        <v>1385293.5338246033</v>
      </c>
      <c r="D10" s="7">
        <v>665589</v>
      </c>
      <c r="E10" s="7">
        <v>4974</v>
      </c>
      <c r="F10" s="15">
        <v>2.0813047298326794</v>
      </c>
      <c r="G10" s="15">
        <v>133.81363088057901</v>
      </c>
      <c r="H10" s="72">
        <f t="shared" si="2"/>
        <v>0.9240400061013182</v>
      </c>
      <c r="I10" s="72">
        <f t="shared" si="3"/>
        <v>0.99847393593958511</v>
      </c>
      <c r="J10" s="72">
        <f t="shared" si="4"/>
        <v>0.96005908663437312</v>
      </c>
      <c r="K10" s="72">
        <f t="shared" si="5"/>
        <v>0.96395348837209305</v>
      </c>
      <c r="L10" s="72">
        <v>14.141422612927434</v>
      </c>
      <c r="M10" s="72">
        <v>0.73299497101716937</v>
      </c>
      <c r="N10" s="72">
        <v>4.8964480175469154</v>
      </c>
      <c r="O10" s="72">
        <v>8.5119796243633505</v>
      </c>
      <c r="P10">
        <f t="shared" si="0"/>
        <v>1389764.2439734756</v>
      </c>
      <c r="Q10">
        <f t="shared" si="1"/>
        <v>4470.710148872342</v>
      </c>
    </row>
    <row r="11" spans="1:24" ht="15.75" thickBot="1" x14ac:dyDescent="0.3">
      <c r="A11" s="2" t="s">
        <v>11</v>
      </c>
      <c r="B11" s="2">
        <v>10</v>
      </c>
      <c r="C11" s="7">
        <v>1469969.6607581491</v>
      </c>
      <c r="D11" s="7">
        <v>716123</v>
      </c>
      <c r="E11" s="7">
        <v>4884</v>
      </c>
      <c r="F11" s="15">
        <v>2.0526776276675225</v>
      </c>
      <c r="G11" s="15">
        <v>146.62633087633088</v>
      </c>
      <c r="H11" s="72">
        <f t="shared" si="2"/>
        <v>1.0611250430800516</v>
      </c>
      <c r="I11" s="72">
        <f t="shared" si="3"/>
        <v>0.98624559789115629</v>
      </c>
      <c r="J11" s="72">
        <f t="shared" si="4"/>
        <v>1.0957503350849696</v>
      </c>
      <c r="K11" s="72">
        <f t="shared" si="5"/>
        <v>0.98190591073582634</v>
      </c>
      <c r="L11" s="72">
        <v>14.200752319601898</v>
      </c>
      <c r="M11" s="72">
        <v>0.71914510070343762</v>
      </c>
      <c r="N11" s="72">
        <v>4.9878873836678661</v>
      </c>
      <c r="O11" s="72">
        <v>8.4937198352305945</v>
      </c>
      <c r="P11">
        <f t="shared" si="0"/>
        <v>1489376.5542064167</v>
      </c>
      <c r="Q11">
        <f t="shared" si="1"/>
        <v>19406.893448267598</v>
      </c>
      <c r="S11" t="s">
        <v>155</v>
      </c>
    </row>
    <row r="12" spans="1:24" x14ac:dyDescent="0.25">
      <c r="A12" s="2" t="s">
        <v>12</v>
      </c>
      <c r="B12" s="2">
        <v>11</v>
      </c>
      <c r="C12" s="7">
        <v>1398334.8602536016</v>
      </c>
      <c r="D12" s="7">
        <v>688524</v>
      </c>
      <c r="E12" s="7">
        <v>4797</v>
      </c>
      <c r="F12" s="15">
        <v>2.0309166568683179</v>
      </c>
      <c r="G12" s="15">
        <v>143.53220762976861</v>
      </c>
      <c r="H12" s="72">
        <f t="shared" si="2"/>
        <v>0.951267837414004</v>
      </c>
      <c r="I12" s="72">
        <f t="shared" si="3"/>
        <v>0.98939873923411359</v>
      </c>
      <c r="J12" s="72">
        <f t="shared" si="4"/>
        <v>0.97889790170653623</v>
      </c>
      <c r="K12" s="72">
        <f t="shared" si="5"/>
        <v>0.98218673218673214</v>
      </c>
      <c r="L12" s="72">
        <v>14.150792701172021</v>
      </c>
      <c r="M12" s="72">
        <v>0.70848724624091475</v>
      </c>
      <c r="N12" s="72">
        <v>4.9665594534290429</v>
      </c>
      <c r="O12" s="72">
        <v>8.4757460015020634</v>
      </c>
      <c r="P12">
        <f t="shared" si="0"/>
        <v>1408426.528894665</v>
      </c>
      <c r="Q12">
        <f t="shared" si="1"/>
        <v>10091.668641063385</v>
      </c>
      <c r="S12" s="12"/>
      <c r="T12" s="12" t="s">
        <v>160</v>
      </c>
      <c r="U12" s="12" t="s">
        <v>161</v>
      </c>
      <c r="V12" s="12" t="s">
        <v>162</v>
      </c>
      <c r="W12" s="12" t="s">
        <v>163</v>
      </c>
      <c r="X12" s="12" t="s">
        <v>164</v>
      </c>
    </row>
    <row r="13" spans="1:24" x14ac:dyDescent="0.25">
      <c r="A13" s="2" t="s">
        <v>13</v>
      </c>
      <c r="B13" s="2">
        <v>12</v>
      </c>
      <c r="C13" s="7">
        <v>1381491.1040297416</v>
      </c>
      <c r="D13" s="7">
        <v>617748</v>
      </c>
      <c r="E13" s="7">
        <v>4859</v>
      </c>
      <c r="F13" s="15">
        <v>2.2363344017783007</v>
      </c>
      <c r="G13" s="15">
        <v>127.13480139946491</v>
      </c>
      <c r="H13" s="72">
        <f t="shared" si="2"/>
        <v>0.98795441871426626</v>
      </c>
      <c r="I13" s="72">
        <f t="shared" si="3"/>
        <v>1.1011453346523523</v>
      </c>
      <c r="J13" s="72">
        <f t="shared" si="4"/>
        <v>0.88575800162845908</v>
      </c>
      <c r="K13" s="72">
        <f t="shared" si="5"/>
        <v>1.0129247446320617</v>
      </c>
      <c r="L13" s="72">
        <v>14.138673983968916</v>
      </c>
      <c r="M13" s="72">
        <v>0.80483809767894576</v>
      </c>
      <c r="N13" s="72">
        <v>4.8452479518840672</v>
      </c>
      <c r="O13" s="72">
        <v>8.4885879344059028</v>
      </c>
      <c r="P13">
        <f t="shared" si="0"/>
        <v>1361779.6750265053</v>
      </c>
      <c r="Q13">
        <f t="shared" si="1"/>
        <v>-19711.42900323635</v>
      </c>
      <c r="S13" s="10" t="s">
        <v>156</v>
      </c>
      <c r="T13" s="10">
        <v>3</v>
      </c>
      <c r="U13" s="10">
        <v>1.4354622621705528</v>
      </c>
      <c r="V13" s="10">
        <v>0.47848742072351763</v>
      </c>
      <c r="W13" s="10">
        <v>7.8723568143132617E+29</v>
      </c>
      <c r="X13" s="10">
        <v>0</v>
      </c>
    </row>
    <row r="14" spans="1:24" x14ac:dyDescent="0.25">
      <c r="A14" s="3" t="s">
        <v>14</v>
      </c>
      <c r="B14" s="2">
        <v>13</v>
      </c>
      <c r="C14" s="7">
        <v>1428454.6571068179</v>
      </c>
      <c r="D14" s="7">
        <v>721294</v>
      </c>
      <c r="E14" s="7">
        <v>4909</v>
      </c>
      <c r="F14" s="15">
        <v>1.9804055726330982</v>
      </c>
      <c r="G14" s="15">
        <v>146.93298024037483</v>
      </c>
      <c r="H14" s="72">
        <f t="shared" si="2"/>
        <v>1.0339948284430396</v>
      </c>
      <c r="I14" s="72">
        <f t="shared" si="3"/>
        <v>0.88555878363195972</v>
      </c>
      <c r="J14" s="72">
        <f t="shared" si="4"/>
        <v>1.155725880112896</v>
      </c>
      <c r="K14" s="72">
        <f t="shared" si="5"/>
        <v>1.0102901831652604</v>
      </c>
      <c r="L14" s="72">
        <v>14.172103758536881</v>
      </c>
      <c r="M14" s="72">
        <v>0.68330165839386947</v>
      </c>
      <c r="N14" s="72">
        <v>4.9899765660849589</v>
      </c>
      <c r="O14" s="72">
        <v>8.498825534058053</v>
      </c>
      <c r="P14">
        <f t="shared" si="0"/>
        <v>1459160.60838925</v>
      </c>
      <c r="Q14">
        <f t="shared" si="1"/>
        <v>30705.95128243207</v>
      </c>
      <c r="S14" s="10" t="s">
        <v>157</v>
      </c>
      <c r="T14" s="10">
        <v>127</v>
      </c>
      <c r="U14" s="10">
        <v>7.7191499147244613E-29</v>
      </c>
      <c r="V14" s="10">
        <v>6.0780707989956384E-31</v>
      </c>
      <c r="W14" s="10"/>
      <c r="X14" s="10"/>
    </row>
    <row r="15" spans="1:24" ht="15.75" thickBot="1" x14ac:dyDescent="0.3">
      <c r="A15" s="2" t="s">
        <v>15</v>
      </c>
      <c r="B15" s="2">
        <v>14</v>
      </c>
      <c r="C15" s="7">
        <v>1384406.5591183694</v>
      </c>
      <c r="D15" s="7">
        <v>655840</v>
      </c>
      <c r="E15" s="7">
        <v>4937</v>
      </c>
      <c r="F15" s="15">
        <v>2.1108907037057354</v>
      </c>
      <c r="G15" s="15">
        <v>132.84180676524204</v>
      </c>
      <c r="H15" s="72">
        <f t="shared" si="2"/>
        <v>0.9691638108572076</v>
      </c>
      <c r="I15" s="72">
        <f t="shared" si="3"/>
        <v>1.0658880851860799</v>
      </c>
      <c r="J15" s="72">
        <f t="shared" si="4"/>
        <v>0.90409795369235446</v>
      </c>
      <c r="K15" s="72">
        <f t="shared" si="5"/>
        <v>1.0057038093298023</v>
      </c>
      <c r="L15" s="72">
        <v>14.14078212861015</v>
      </c>
      <c r="M15" s="72">
        <v>0.74710999287198598</v>
      </c>
      <c r="N15" s="72">
        <v>4.8891589974793019</v>
      </c>
      <c r="O15" s="72">
        <v>8.5045131382588632</v>
      </c>
      <c r="P15">
        <f t="shared" si="0"/>
        <v>1382442.0676774522</v>
      </c>
      <c r="Q15">
        <f t="shared" si="1"/>
        <v>-1964.4914409171324</v>
      </c>
      <c r="S15" s="11" t="s">
        <v>158</v>
      </c>
      <c r="T15" s="11">
        <v>130</v>
      </c>
      <c r="U15" s="11">
        <v>1.4354622621705528</v>
      </c>
      <c r="V15" s="11"/>
      <c r="W15" s="11"/>
      <c r="X15" s="11"/>
    </row>
    <row r="16" spans="1:24" ht="15.75" thickBot="1" x14ac:dyDescent="0.3">
      <c r="A16" s="2" t="s">
        <v>16</v>
      </c>
      <c r="B16" s="2">
        <v>15</v>
      </c>
      <c r="C16" s="7">
        <v>1464653.2895173603</v>
      </c>
      <c r="D16" s="7">
        <v>743574</v>
      </c>
      <c r="E16" s="7">
        <v>4951</v>
      </c>
      <c r="F16" s="15">
        <v>1.9697478522882192</v>
      </c>
      <c r="G16" s="15">
        <v>150.18662896384569</v>
      </c>
      <c r="H16" s="72">
        <f t="shared" si="2"/>
        <v>1.057964714101105</v>
      </c>
      <c r="I16" s="72">
        <f t="shared" si="3"/>
        <v>0.93313587900608241</v>
      </c>
      <c r="J16" s="72">
        <f t="shared" si="4"/>
        <v>1.1305674969420991</v>
      </c>
      <c r="K16" s="72">
        <f t="shared" si="5"/>
        <v>1.0028357302005266</v>
      </c>
      <c r="L16" s="72">
        <v>14.197129109978841</v>
      </c>
      <c r="M16" s="72">
        <v>0.67790554079567122</v>
      </c>
      <c r="N16" s="72">
        <v>5.0118787138217469</v>
      </c>
      <c r="O16" s="72">
        <v>8.5073448553614224</v>
      </c>
      <c r="P16">
        <f t="shared" si="0"/>
        <v>1506211.1171806154</v>
      </c>
      <c r="Q16">
        <f t="shared" si="1"/>
        <v>41557.827663255157</v>
      </c>
    </row>
    <row r="17" spans="1:27" x14ac:dyDescent="0.25">
      <c r="A17" s="2" t="s">
        <v>17</v>
      </c>
      <c r="B17" s="2">
        <v>16</v>
      </c>
      <c r="C17" s="7">
        <v>1479445.4623912899</v>
      </c>
      <c r="D17" s="7">
        <v>687624</v>
      </c>
      <c r="E17" s="7">
        <v>5019</v>
      </c>
      <c r="F17" s="15">
        <v>2.1515326143230746</v>
      </c>
      <c r="G17" s="15">
        <v>137.0041841004184</v>
      </c>
      <c r="H17" s="72">
        <f t="shared" si="2"/>
        <v>1.0100994364876645</v>
      </c>
      <c r="I17" s="72">
        <f t="shared" si="3"/>
        <v>1.092288341283723</v>
      </c>
      <c r="J17" s="72">
        <f t="shared" si="4"/>
        <v>0.91222624174752143</v>
      </c>
      <c r="K17" s="72">
        <f t="shared" si="5"/>
        <v>1.0137345990708948</v>
      </c>
      <c r="L17" s="72">
        <v>14.207177887953916</v>
      </c>
      <c r="M17" s="72">
        <v>0.76618043205825503</v>
      </c>
      <c r="N17" s="72">
        <v>4.9200114662407284</v>
      </c>
      <c r="O17" s="72">
        <v>8.5209859896549336</v>
      </c>
      <c r="P17">
        <f t="shared" si="0"/>
        <v>1485256.5371066467</v>
      </c>
      <c r="Q17">
        <f t="shared" si="1"/>
        <v>5811.0747153568082</v>
      </c>
      <c r="S17" s="12"/>
      <c r="T17" s="12" t="s">
        <v>165</v>
      </c>
      <c r="U17" s="12" t="s">
        <v>153</v>
      </c>
      <c r="V17" s="12" t="s">
        <v>166</v>
      </c>
      <c r="W17" s="12" t="s">
        <v>167</v>
      </c>
      <c r="X17" s="12" t="s">
        <v>168</v>
      </c>
      <c r="Y17" s="12" t="s">
        <v>169</v>
      </c>
      <c r="Z17" s="12" t="s">
        <v>170</v>
      </c>
      <c r="AA17" s="12" t="s">
        <v>171</v>
      </c>
    </row>
    <row r="18" spans="1:27" x14ac:dyDescent="0.25">
      <c r="A18" s="2" t="s">
        <v>18</v>
      </c>
      <c r="B18" s="2">
        <v>17</v>
      </c>
      <c r="C18" s="7">
        <v>1646682.1682267808</v>
      </c>
      <c r="D18" s="7">
        <v>768924</v>
      </c>
      <c r="E18" s="7">
        <v>5087</v>
      </c>
      <c r="F18" s="15">
        <v>2.1415408651918537</v>
      </c>
      <c r="G18" s="15">
        <v>151.15470807941813</v>
      </c>
      <c r="H18" s="72">
        <f t="shared" si="2"/>
        <v>1.1130401289447867</v>
      </c>
      <c r="I18" s="72">
        <f t="shared" si="3"/>
        <v>0.99535598528011882</v>
      </c>
      <c r="J18" s="72">
        <f t="shared" si="4"/>
        <v>1.1032853417719561</v>
      </c>
      <c r="K18" s="72">
        <f t="shared" si="5"/>
        <v>1.0135485156405659</v>
      </c>
      <c r="L18" s="72">
        <v>14.314273014354589</v>
      </c>
      <c r="M18" s="72">
        <v>0.76152560039967365</v>
      </c>
      <c r="N18" s="72">
        <v>5.0183038691321498</v>
      </c>
      <c r="O18" s="72">
        <v>8.5344435448227642</v>
      </c>
      <c r="P18">
        <f t="shared" si="0"/>
        <v>1669474.0404553285</v>
      </c>
      <c r="Q18">
        <f t="shared" si="1"/>
        <v>22791.872228547698</v>
      </c>
      <c r="S18" s="10" t="s">
        <v>159</v>
      </c>
      <c r="T18" s="10">
        <v>-1.4210854715202004E-14</v>
      </c>
      <c r="U18" s="10">
        <v>1.0690232155396655E-14</v>
      </c>
      <c r="V18" s="10">
        <v>-1.3293307861446269</v>
      </c>
      <c r="W18" s="10">
        <v>0.18612187915867204</v>
      </c>
      <c r="X18" s="10">
        <v>-3.5364894934809503E-14</v>
      </c>
      <c r="Y18" s="10">
        <v>6.9431855044054954E-15</v>
      </c>
      <c r="Z18" s="10">
        <v>-3.5364894934809503E-14</v>
      </c>
      <c r="AA18" s="10">
        <v>6.9431855044054954E-15</v>
      </c>
    </row>
    <row r="19" spans="1:27" x14ac:dyDescent="0.25">
      <c r="A19" s="4" t="s">
        <v>19</v>
      </c>
      <c r="B19" s="2">
        <v>18</v>
      </c>
      <c r="C19" s="7">
        <v>1570359.0586204606</v>
      </c>
      <c r="D19" s="7">
        <v>749789</v>
      </c>
      <c r="E19" s="7">
        <v>5155</v>
      </c>
      <c r="F19" s="15">
        <v>2.094401303060542</v>
      </c>
      <c r="G19" s="15">
        <v>145.44888457807954</v>
      </c>
      <c r="H19" s="72">
        <f t="shared" si="2"/>
        <v>0.95365036976837592</v>
      </c>
      <c r="I19" s="72">
        <f t="shared" si="3"/>
        <v>0.97798801652702116</v>
      </c>
      <c r="J19" s="72">
        <f t="shared" si="4"/>
        <v>0.96225176460702311</v>
      </c>
      <c r="K19" s="72">
        <f t="shared" si="5"/>
        <v>1.0133674071161785</v>
      </c>
      <c r="L19" s="72">
        <v>14.266814850934942</v>
      </c>
      <c r="M19" s="72">
        <v>0.7392677383374292</v>
      </c>
      <c r="N19" s="72">
        <v>4.9798247161464531</v>
      </c>
      <c r="O19" s="72">
        <v>8.5477223964510607</v>
      </c>
      <c r="P19">
        <f t="shared" si="0"/>
        <v>1599749.0942145039</v>
      </c>
      <c r="Q19">
        <f t="shared" si="1"/>
        <v>29390.035594043322</v>
      </c>
      <c r="S19" s="10" t="s">
        <v>227</v>
      </c>
      <c r="T19" s="10">
        <v>0.99999999999999956</v>
      </c>
      <c r="U19" s="10">
        <v>7.0667009399174247E-16</v>
      </c>
      <c r="V19" s="10">
        <v>1415087476464915.5</v>
      </c>
      <c r="W19" s="10">
        <v>0</v>
      </c>
      <c r="X19" s="10">
        <v>0.99999999999999811</v>
      </c>
      <c r="Y19" s="10">
        <v>1.0000000000000009</v>
      </c>
      <c r="Z19" s="10">
        <v>0.99999999999999811</v>
      </c>
      <c r="AA19" s="10">
        <v>1.0000000000000009</v>
      </c>
    </row>
    <row r="20" spans="1:27" x14ac:dyDescent="0.25">
      <c r="A20" s="4" t="s">
        <v>20</v>
      </c>
      <c r="B20" s="2">
        <v>19</v>
      </c>
      <c r="C20" s="7">
        <v>1630167.8284538272</v>
      </c>
      <c r="D20" s="7">
        <v>718450</v>
      </c>
      <c r="E20" s="7">
        <v>5182</v>
      </c>
      <c r="F20" s="15">
        <v>2.26900665105968</v>
      </c>
      <c r="G20" s="15">
        <v>138.64338093400232</v>
      </c>
      <c r="H20" s="72">
        <f t="shared" si="2"/>
        <v>1.0380860475857718</v>
      </c>
      <c r="I20" s="72">
        <f t="shared" si="3"/>
        <v>1.0833676658546707</v>
      </c>
      <c r="J20" s="72">
        <f t="shared" si="4"/>
        <v>0.95321034146244066</v>
      </c>
      <c r="K20" s="72">
        <f t="shared" si="5"/>
        <v>1.0052376333656643</v>
      </c>
      <c r="L20" s="72">
        <v>14.304193529724309</v>
      </c>
      <c r="M20" s="72">
        <v>0.81934213706695636</v>
      </c>
      <c r="N20" s="72">
        <v>4.9319050315352975</v>
      </c>
      <c r="O20" s="72">
        <v>8.5529463611220553</v>
      </c>
      <c r="P20">
        <f t="shared" si="0"/>
        <v>1633963.8403388998</v>
      </c>
      <c r="Q20">
        <f t="shared" si="1"/>
        <v>3796.0118850725703</v>
      </c>
      <c r="S20" s="10" t="s">
        <v>228</v>
      </c>
      <c r="T20" s="10">
        <v>1.0000000000000049</v>
      </c>
      <c r="U20" s="10">
        <v>1.4798724900632833E-15</v>
      </c>
      <c r="V20" s="10">
        <v>675733893774349.62</v>
      </c>
      <c r="W20" s="10">
        <v>0</v>
      </c>
      <c r="X20" s="10">
        <v>1.000000000000002</v>
      </c>
      <c r="Y20" s="10">
        <v>1.0000000000000078</v>
      </c>
      <c r="Z20" s="10">
        <v>1.000000000000002</v>
      </c>
      <c r="AA20" s="10">
        <v>1.0000000000000078</v>
      </c>
    </row>
    <row r="21" spans="1:27" ht="15.75" thickBot="1" x14ac:dyDescent="0.3">
      <c r="A21" s="3" t="s">
        <v>21</v>
      </c>
      <c r="B21" s="2">
        <v>20</v>
      </c>
      <c r="C21" s="7">
        <v>1674376.8173670582</v>
      </c>
      <c r="D21" s="7">
        <v>729967</v>
      </c>
      <c r="E21" s="7">
        <v>5186</v>
      </c>
      <c r="F21" s="15">
        <v>2.2937705641036628</v>
      </c>
      <c r="G21" s="15">
        <v>140.75723100655611</v>
      </c>
      <c r="H21" s="72">
        <f t="shared" si="2"/>
        <v>1.0271192868253094</v>
      </c>
      <c r="I21" s="72">
        <f t="shared" si="3"/>
        <v>1.0109139887414686</v>
      </c>
      <c r="J21" s="72">
        <f t="shared" si="4"/>
        <v>1.0152466714120312</v>
      </c>
      <c r="K21" s="72">
        <f t="shared" si="5"/>
        <v>1.0007719027402546</v>
      </c>
      <c r="L21" s="72">
        <v>14.33095160468068</v>
      </c>
      <c r="M21" s="72">
        <v>0.83019699805735669</v>
      </c>
      <c r="N21" s="72">
        <v>4.9470366405247139</v>
      </c>
      <c r="O21" s="72">
        <v>8.5537179660986098</v>
      </c>
      <c r="P21">
        <f t="shared" si="0"/>
        <v>1674833.0096877199</v>
      </c>
      <c r="Q21">
        <f t="shared" si="1"/>
        <v>456.19232066161931</v>
      </c>
      <c r="S21" s="11" t="s">
        <v>229</v>
      </c>
      <c r="T21" s="11">
        <v>0.99999999999999956</v>
      </c>
      <c r="U21" s="11">
        <v>7.3214967624372346E-16</v>
      </c>
      <c r="V21" s="11">
        <v>1365840937239057.3</v>
      </c>
      <c r="W21" s="11">
        <v>0</v>
      </c>
      <c r="X21" s="11">
        <v>0.99999999999999811</v>
      </c>
      <c r="Y21" s="11">
        <v>1.0000000000000011</v>
      </c>
      <c r="Z21" s="11">
        <v>0.99999999999999811</v>
      </c>
      <c r="AA21" s="11">
        <v>1.0000000000000011</v>
      </c>
    </row>
    <row r="22" spans="1:27" x14ac:dyDescent="0.25">
      <c r="A22" s="3" t="s">
        <v>22</v>
      </c>
      <c r="B22" s="2">
        <v>21</v>
      </c>
      <c r="C22" s="7">
        <v>1506849.2332204739</v>
      </c>
      <c r="D22" s="7">
        <v>700125</v>
      </c>
      <c r="E22" s="7">
        <v>5093</v>
      </c>
      <c r="F22" s="15">
        <v>2.1522574300595947</v>
      </c>
      <c r="G22" s="15">
        <v>137.46809346161399</v>
      </c>
      <c r="H22" s="72">
        <f t="shared" si="2"/>
        <v>0.89994630694300948</v>
      </c>
      <c r="I22" s="72">
        <f t="shared" si="3"/>
        <v>0.93830545379791841</v>
      </c>
      <c r="J22" s="72">
        <f t="shared" si="4"/>
        <v>0.97663255009052485</v>
      </c>
      <c r="K22" s="72">
        <f t="shared" si="5"/>
        <v>0.98206710374084072</v>
      </c>
      <c r="L22" s="72">
        <v>14.225531428290976</v>
      </c>
      <c r="M22" s="72">
        <v>0.76651725877884236</v>
      </c>
      <c r="N22" s="72">
        <v>4.9233918426275292</v>
      </c>
      <c r="O22" s="72">
        <v>8.5356223268846048</v>
      </c>
      <c r="P22">
        <f t="shared" si="0"/>
        <v>1518225.179364003</v>
      </c>
      <c r="Q22">
        <f t="shared" si="1"/>
        <v>11375.946143529145</v>
      </c>
    </row>
    <row r="23" spans="1:27" x14ac:dyDescent="0.25">
      <c r="A23" s="5" t="s">
        <v>23</v>
      </c>
      <c r="B23" s="2">
        <v>22</v>
      </c>
      <c r="C23" s="7">
        <v>1741849.9634866891</v>
      </c>
      <c r="D23" s="7">
        <v>767155</v>
      </c>
      <c r="E23" s="7">
        <v>4991</v>
      </c>
      <c r="F23" s="15">
        <v>2.2705319830890618</v>
      </c>
      <c r="G23" s="15">
        <v>153.70767381286316</v>
      </c>
      <c r="H23" s="72">
        <f t="shared" si="2"/>
        <v>1.1559550385568211</v>
      </c>
      <c r="I23" s="72">
        <f t="shared" si="3"/>
        <v>1.0549537203949586</v>
      </c>
      <c r="J23" s="72">
        <f t="shared" si="4"/>
        <v>1.1181334514963928</v>
      </c>
      <c r="K23" s="72">
        <f t="shared" si="5"/>
        <v>0.97997251129000584</v>
      </c>
      <c r="L23" s="72">
        <v>14.370458303802783</v>
      </c>
      <c r="M23" s="72">
        <v>0.82001415782048059</v>
      </c>
      <c r="N23" s="72">
        <v>5.035052576512693</v>
      </c>
      <c r="O23" s="72">
        <v>8.5153915694696085</v>
      </c>
      <c r="P23">
        <f t="shared" si="0"/>
        <v>1740774.5540580601</v>
      </c>
      <c r="Q23">
        <f t="shared" si="1"/>
        <v>-1075.4094286290929</v>
      </c>
    </row>
    <row r="24" spans="1:27" x14ac:dyDescent="0.25">
      <c r="A24" s="5" t="s">
        <v>24</v>
      </c>
      <c r="B24" s="2">
        <v>23</v>
      </c>
      <c r="C24" s="7">
        <v>1563478.092013543</v>
      </c>
      <c r="D24" s="7">
        <v>714996</v>
      </c>
      <c r="E24" s="7">
        <v>4980</v>
      </c>
      <c r="F24" s="15">
        <v>2.1866948794308541</v>
      </c>
      <c r="G24" s="15">
        <v>143.5734939759036</v>
      </c>
      <c r="H24" s="72">
        <f t="shared" si="2"/>
        <v>0.89759630553018688</v>
      </c>
      <c r="I24" s="72">
        <f t="shared" si="3"/>
        <v>0.9630760084937684</v>
      </c>
      <c r="J24" s="72">
        <f t="shared" si="4"/>
        <v>0.93406848477000715</v>
      </c>
      <c r="K24" s="72">
        <f t="shared" si="5"/>
        <v>0.99779603285914642</v>
      </c>
      <c r="L24" s="72">
        <v>14.262423443638301</v>
      </c>
      <c r="M24" s="72">
        <v>0.78239121638339981</v>
      </c>
      <c r="N24" s="72">
        <v>4.9668470572362029</v>
      </c>
      <c r="O24" s="72">
        <v>8.5131851700186978</v>
      </c>
      <c r="P24">
        <f t="shared" si="0"/>
        <v>1568573.3712432159</v>
      </c>
      <c r="Q24">
        <f t="shared" si="1"/>
        <v>5095.2792296728585</v>
      </c>
    </row>
    <row r="25" spans="1:27" x14ac:dyDescent="0.25">
      <c r="A25" s="5" t="s">
        <v>25</v>
      </c>
      <c r="B25" s="2">
        <v>24</v>
      </c>
      <c r="C25" s="7">
        <v>1485448.2506804753</v>
      </c>
      <c r="D25" s="7">
        <v>628152</v>
      </c>
      <c r="E25" s="7">
        <v>4967</v>
      </c>
      <c r="F25" s="15">
        <v>2.3647910866804138</v>
      </c>
      <c r="G25" s="15">
        <v>126.4650694584256</v>
      </c>
      <c r="H25" s="72">
        <f t="shared" si="2"/>
        <v>0.95009214281181509</v>
      </c>
      <c r="I25" s="72">
        <f t="shared" si="3"/>
        <v>1.0814453854192561</v>
      </c>
      <c r="J25" s="72">
        <f t="shared" si="4"/>
        <v>0.8808385584016688</v>
      </c>
      <c r="K25" s="72">
        <f t="shared" si="5"/>
        <v>0.99738955823293174</v>
      </c>
      <c r="L25" s="72">
        <v>14.211227136980778</v>
      </c>
      <c r="M25" s="72">
        <v>0.8606896826004059</v>
      </c>
      <c r="N25" s="72">
        <v>4.839966139273022</v>
      </c>
      <c r="O25" s="72">
        <v>8.5105713151073505</v>
      </c>
      <c r="P25">
        <f t="shared" si="0"/>
        <v>1469896.5945363813</v>
      </c>
      <c r="Q25">
        <f t="shared" si="1"/>
        <v>-15551.656144093955</v>
      </c>
    </row>
    <row r="26" spans="1:27" x14ac:dyDescent="0.25">
      <c r="A26" s="2" t="s">
        <v>26</v>
      </c>
      <c r="B26" s="2">
        <v>25</v>
      </c>
      <c r="C26" s="7">
        <v>1633925.0813251012</v>
      </c>
      <c r="D26" s="7">
        <v>758792</v>
      </c>
      <c r="E26" s="7">
        <v>4981</v>
      </c>
      <c r="F26" s="15">
        <v>2.1533240747465725</v>
      </c>
      <c r="G26" s="15">
        <v>152.33728167034732</v>
      </c>
      <c r="H26" s="72">
        <f t="shared" si="2"/>
        <v>1.0999542263263695</v>
      </c>
      <c r="I26" s="72">
        <f t="shared" si="3"/>
        <v>0.91057687373530782</v>
      </c>
      <c r="J26" s="72">
        <f t="shared" si="4"/>
        <v>1.2045799075010748</v>
      </c>
      <c r="K26" s="72">
        <f t="shared" si="5"/>
        <v>1.002818602778337</v>
      </c>
      <c r="L26" s="72">
        <v>14.306495703488709</v>
      </c>
      <c r="M26" s="72">
        <v>0.76701272946386279</v>
      </c>
      <c r="N26" s="72">
        <v>5.0260970209515632</v>
      </c>
      <c r="O26" s="72">
        <v>8.5133859530732838</v>
      </c>
      <c r="P26">
        <f t="shared" si="0"/>
        <v>1651438.2644412334</v>
      </c>
      <c r="Q26">
        <f t="shared" si="1"/>
        <v>17513.183116132161</v>
      </c>
    </row>
    <row r="27" spans="1:27" x14ac:dyDescent="0.25">
      <c r="A27" s="2" t="s">
        <v>27</v>
      </c>
      <c r="B27" s="2">
        <v>26</v>
      </c>
      <c r="C27" s="7">
        <v>1577768.9039367987</v>
      </c>
      <c r="D27" s="7">
        <v>700120</v>
      </c>
      <c r="E27" s="7">
        <v>4995</v>
      </c>
      <c r="F27" s="15">
        <v>2.2535692508952732</v>
      </c>
      <c r="G27" s="15">
        <v>140.16416416416416</v>
      </c>
      <c r="H27" s="72">
        <f t="shared" si="2"/>
        <v>0.96563111856832484</v>
      </c>
      <c r="I27" s="72">
        <f t="shared" si="3"/>
        <v>1.0465536875402737</v>
      </c>
      <c r="J27" s="72">
        <f t="shared" si="4"/>
        <v>0.92009101532660031</v>
      </c>
      <c r="K27" s="72">
        <f t="shared" si="5"/>
        <v>1.0028106805862276</v>
      </c>
      <c r="L27" s="72">
        <v>14.271522320954045</v>
      </c>
      <c r="M27" s="72">
        <v>0.81251529304927239</v>
      </c>
      <c r="N27" s="72">
        <v>4.942814336822118</v>
      </c>
      <c r="O27" s="72">
        <v>8.5161926910826544</v>
      </c>
      <c r="P27">
        <f t="shared" si="0"/>
        <v>1574010.9306314876</v>
      </c>
      <c r="Q27">
        <f t="shared" si="1"/>
        <v>-3757.973305311054</v>
      </c>
      <c r="S27" t="s">
        <v>148</v>
      </c>
    </row>
    <row r="28" spans="1:27" ht="15.75" thickBot="1" x14ac:dyDescent="0.3">
      <c r="A28" s="2" t="s">
        <v>28</v>
      </c>
      <c r="B28" s="2">
        <v>27</v>
      </c>
      <c r="C28" s="7">
        <v>1741347.5071366925</v>
      </c>
      <c r="D28" s="7">
        <v>741789</v>
      </c>
      <c r="E28" s="7">
        <v>5081</v>
      </c>
      <c r="F28" s="15">
        <v>2.3474970741500516</v>
      </c>
      <c r="G28" s="15">
        <v>145.99271796890375</v>
      </c>
      <c r="H28" s="72">
        <f t="shared" si="2"/>
        <v>1.1036771626007698</v>
      </c>
      <c r="I28" s="72">
        <f t="shared" si="3"/>
        <v>1.0416795814983115</v>
      </c>
      <c r="J28" s="72">
        <f t="shared" si="4"/>
        <v>1.041583766003934</v>
      </c>
      <c r="K28" s="72">
        <f t="shared" si="5"/>
        <v>1.0172172172172171</v>
      </c>
      <c r="L28" s="72">
        <v>14.370169800863906</v>
      </c>
      <c r="M28" s="72">
        <v>0.85334968573104908</v>
      </c>
      <c r="N28" s="72">
        <v>4.9835567435391246</v>
      </c>
      <c r="O28" s="72">
        <v>8.5332633715937316</v>
      </c>
      <c r="P28">
        <f t="shared" si="0"/>
        <v>1729420.8160080898</v>
      </c>
      <c r="Q28">
        <f t="shared" si="1"/>
        <v>-11926.691128602717</v>
      </c>
    </row>
    <row r="29" spans="1:27" x14ac:dyDescent="0.25">
      <c r="A29" s="2" t="s">
        <v>29</v>
      </c>
      <c r="B29" s="2">
        <v>28</v>
      </c>
      <c r="C29" s="7">
        <v>1711034.8868087365</v>
      </c>
      <c r="D29" s="7">
        <v>773199</v>
      </c>
      <c r="E29" s="7">
        <v>5186</v>
      </c>
      <c r="F29" s="15">
        <v>2.2129295133707316</v>
      </c>
      <c r="G29" s="15">
        <v>149.09352101812573</v>
      </c>
      <c r="H29" s="72">
        <f t="shared" si="2"/>
        <v>0.98259243476461555</v>
      </c>
      <c r="I29" s="72">
        <f t="shared" si="3"/>
        <v>0.94267615399348592</v>
      </c>
      <c r="J29" s="72">
        <f t="shared" si="4"/>
        <v>1.021239436407249</v>
      </c>
      <c r="K29" s="72">
        <f t="shared" si="5"/>
        <v>1.0206652233812241</v>
      </c>
      <c r="L29" s="72">
        <v>14.352608942385187</v>
      </c>
      <c r="M29" s="72">
        <v>0.79431720939614581</v>
      </c>
      <c r="N29" s="72">
        <v>5.0045737668904309</v>
      </c>
      <c r="O29" s="72">
        <v>8.5537179660986098</v>
      </c>
      <c r="P29">
        <f t="shared" si="0"/>
        <v>1724122.841280482</v>
      </c>
      <c r="Q29">
        <f t="shared" si="1"/>
        <v>13087.954471745528</v>
      </c>
      <c r="S29" s="18" t="s">
        <v>149</v>
      </c>
      <c r="T29" s="18"/>
    </row>
    <row r="30" spans="1:27" x14ac:dyDescent="0.25">
      <c r="A30" s="2" t="s">
        <v>30</v>
      </c>
      <c r="B30" s="2">
        <v>29</v>
      </c>
      <c r="C30" s="7">
        <v>1863731.7931354975</v>
      </c>
      <c r="D30" s="7">
        <v>803651</v>
      </c>
      <c r="E30" s="7">
        <v>5300</v>
      </c>
      <c r="F30" s="15">
        <v>2.3190810353443192</v>
      </c>
      <c r="G30" s="15">
        <v>151.6322641509434</v>
      </c>
      <c r="H30" s="72">
        <f t="shared" si="2"/>
        <v>1.08924242720238</v>
      </c>
      <c r="I30" s="72">
        <f t="shared" si="3"/>
        <v>1.0479687768327957</v>
      </c>
      <c r="J30" s="72">
        <f t="shared" si="4"/>
        <v>1.0170278568477098</v>
      </c>
      <c r="K30" s="72">
        <f t="shared" si="5"/>
        <v>1.0219822599305823</v>
      </c>
      <c r="L30" s="72">
        <v>14.438091376071986</v>
      </c>
      <c r="M30" s="72">
        <v>0.84117100175269555</v>
      </c>
      <c r="N30" s="72">
        <v>5.0214582747790768</v>
      </c>
      <c r="O30" s="72">
        <v>8.5754620995402124</v>
      </c>
      <c r="P30">
        <f t="shared" si="0"/>
        <v>1858645.5613939259</v>
      </c>
      <c r="Q30">
        <f t="shared" si="1"/>
        <v>-5086.2317415715661</v>
      </c>
      <c r="S30" s="10" t="s">
        <v>150</v>
      </c>
      <c r="T30" s="13">
        <v>0.98445550032291584</v>
      </c>
    </row>
    <row r="31" spans="1:27" x14ac:dyDescent="0.25">
      <c r="A31" s="4" t="s">
        <v>31</v>
      </c>
      <c r="B31" s="2">
        <v>30</v>
      </c>
      <c r="C31" s="7">
        <v>1761461.5282480249</v>
      </c>
      <c r="D31" s="7">
        <v>738413</v>
      </c>
      <c r="E31" s="7">
        <v>5350</v>
      </c>
      <c r="F31" s="15">
        <v>2.3854692810771545</v>
      </c>
      <c r="G31" s="15">
        <v>138.02112149532709</v>
      </c>
      <c r="H31" s="72">
        <f t="shared" si="2"/>
        <v>0.9451260823772204</v>
      </c>
      <c r="I31" s="72">
        <f t="shared" si="3"/>
        <v>1.028626962456695</v>
      </c>
      <c r="J31" s="72">
        <f t="shared" si="4"/>
        <v>0.91023584108678213</v>
      </c>
      <c r="K31" s="72">
        <f t="shared" si="5"/>
        <v>1.0094339622641511</v>
      </c>
      <c r="L31" s="72">
        <v>14.381654436188862</v>
      </c>
      <c r="M31" s="72">
        <v>0.86939586853925777</v>
      </c>
      <c r="N31" s="72">
        <v>4.9274067277595526</v>
      </c>
      <c r="O31" s="72">
        <v>8.5848518398900531</v>
      </c>
      <c r="P31">
        <f t="shared" si="0"/>
        <v>1757495.5372488142</v>
      </c>
      <c r="Q31">
        <f t="shared" si="1"/>
        <v>-3965.9909992106259</v>
      </c>
      <c r="S31" s="10" t="s">
        <v>151</v>
      </c>
      <c r="T31" s="13">
        <v>0.96915263211604263</v>
      </c>
    </row>
    <row r="32" spans="1:27" x14ac:dyDescent="0.25">
      <c r="A32" s="4" t="s">
        <v>32</v>
      </c>
      <c r="B32" s="2">
        <v>31</v>
      </c>
      <c r="C32" s="7">
        <v>1869787.4593374494</v>
      </c>
      <c r="D32" s="7">
        <v>773705</v>
      </c>
      <c r="E32" s="7">
        <v>5429</v>
      </c>
      <c r="F32" s="15">
        <v>2.4166671526453225</v>
      </c>
      <c r="G32" s="15">
        <v>142.51335420887824</v>
      </c>
      <c r="H32" s="72">
        <f t="shared" si="2"/>
        <v>1.061497755898857</v>
      </c>
      <c r="I32" s="72">
        <f t="shared" si="3"/>
        <v>1.0130782952501827</v>
      </c>
      <c r="J32" s="72">
        <f t="shared" si="4"/>
        <v>1.0325474294432773</v>
      </c>
      <c r="K32" s="72">
        <f t="shared" si="5"/>
        <v>1.0147663551401869</v>
      </c>
      <c r="L32" s="72">
        <v>14.441335324262882</v>
      </c>
      <c r="M32" s="72">
        <v>0.88238938129306965</v>
      </c>
      <c r="N32" s="72">
        <v>4.9594357090643602</v>
      </c>
      <c r="O32" s="72">
        <v>8.5995102339054519</v>
      </c>
      <c r="P32">
        <f t="shared" si="0"/>
        <v>1857448.6065730304</v>
      </c>
      <c r="Q32">
        <f t="shared" si="1"/>
        <v>-12338.852764419047</v>
      </c>
      <c r="S32" s="10" t="s">
        <v>152</v>
      </c>
      <c r="T32" s="13">
        <v>0.96842395413453186</v>
      </c>
    </row>
    <row r="33" spans="1:27" x14ac:dyDescent="0.25">
      <c r="A33" s="3" t="s">
        <v>33</v>
      </c>
      <c r="B33" s="2">
        <v>32</v>
      </c>
      <c r="C33" s="7">
        <v>1779609.871871473</v>
      </c>
      <c r="D33" s="7">
        <v>733491</v>
      </c>
      <c r="E33" s="7">
        <v>5435</v>
      </c>
      <c r="F33" s="15">
        <v>2.4262190972642785</v>
      </c>
      <c r="G33" s="15">
        <v>134.9569457221711</v>
      </c>
      <c r="H33" s="72">
        <f t="shared" si="2"/>
        <v>0.95177120960158201</v>
      </c>
      <c r="I33" s="72">
        <f t="shared" si="3"/>
        <v>1.0039525280130117</v>
      </c>
      <c r="J33" s="72">
        <f t="shared" si="4"/>
        <v>0.94697754095639419</v>
      </c>
      <c r="K33" s="72">
        <f t="shared" si="5"/>
        <v>1.0011051759071652</v>
      </c>
      <c r="L33" s="72">
        <v>14.391904725140419</v>
      </c>
      <c r="M33" s="72">
        <v>0.88633411858917177</v>
      </c>
      <c r="N33" s="72">
        <v>4.9049558069959369</v>
      </c>
      <c r="O33" s="72">
        <v>8.6006147995553093</v>
      </c>
      <c r="P33">
        <f t="shared" si="0"/>
        <v>1777089.5693656867</v>
      </c>
      <c r="Q33">
        <f t="shared" si="1"/>
        <v>-2520.3025057862978</v>
      </c>
      <c r="S33" s="10" t="s">
        <v>153</v>
      </c>
      <c r="T33" s="16">
        <v>29896.970757129799</v>
      </c>
    </row>
    <row r="34" spans="1:27" ht="15.75" thickBot="1" x14ac:dyDescent="0.3">
      <c r="A34" s="3" t="s">
        <v>34</v>
      </c>
      <c r="B34" s="2">
        <v>33</v>
      </c>
      <c r="C34" s="7">
        <v>1685888.8003717719</v>
      </c>
      <c r="D34" s="7">
        <v>752882</v>
      </c>
      <c r="E34" s="7">
        <v>5424</v>
      </c>
      <c r="F34" s="15">
        <v>2.2392470538168956</v>
      </c>
      <c r="G34" s="15">
        <v>138.8056784660767</v>
      </c>
      <c r="H34" s="72">
        <f t="shared" si="2"/>
        <v>0.94733617014545879</v>
      </c>
      <c r="I34" s="72">
        <f t="shared" si="3"/>
        <v>0.9229368676315316</v>
      </c>
      <c r="J34" s="72">
        <f t="shared" si="4"/>
        <v>1.0285182264855697</v>
      </c>
      <c r="K34" s="72">
        <f t="shared" si="5"/>
        <v>0.99797608095676171</v>
      </c>
      <c r="L34" s="72">
        <v>14.337803460666441</v>
      </c>
      <c r="M34" s="72">
        <v>0.8061396726714628</v>
      </c>
      <c r="N34" s="72">
        <v>4.9330749583747471</v>
      </c>
      <c r="O34" s="72">
        <v>8.5985888296202315</v>
      </c>
      <c r="P34">
        <f t="shared" si="0"/>
        <v>1706861.8550529007</v>
      </c>
      <c r="Q34">
        <f t="shared" si="1"/>
        <v>20973.054681128822</v>
      </c>
      <c r="S34" s="11" t="s">
        <v>154</v>
      </c>
      <c r="T34" s="11">
        <v>131</v>
      </c>
    </row>
    <row r="35" spans="1:27" x14ac:dyDescent="0.25">
      <c r="A35" s="5" t="s">
        <v>35</v>
      </c>
      <c r="B35" s="2">
        <v>34</v>
      </c>
      <c r="C35" s="7">
        <v>1760431.3217818495</v>
      </c>
      <c r="D35" s="7">
        <v>785218</v>
      </c>
      <c r="E35" s="7">
        <v>5359</v>
      </c>
      <c r="F35" s="15">
        <v>2.2419650616540241</v>
      </c>
      <c r="G35" s="15">
        <v>146.52323194625862</v>
      </c>
      <c r="H35" s="72">
        <f t="shared" si="2"/>
        <v>1.0442155623749558</v>
      </c>
      <c r="I35" s="72">
        <f t="shared" si="3"/>
        <v>1.0012138043600394</v>
      </c>
      <c r="J35" s="72">
        <f t="shared" si="4"/>
        <v>1.0555996956714422</v>
      </c>
      <c r="K35" s="72">
        <f t="shared" si="5"/>
        <v>0.98801622418879054</v>
      </c>
      <c r="L35" s="72">
        <v>14.381069406184018</v>
      </c>
      <c r="M35" s="72">
        <v>0.80735274096655574</v>
      </c>
      <c r="N35" s="72">
        <v>4.9871839957226118</v>
      </c>
      <c r="O35" s="72">
        <v>8.5865326694948507</v>
      </c>
      <c r="P35">
        <f t="shared" si="0"/>
        <v>1774772.6225346634</v>
      </c>
      <c r="Q35">
        <f t="shared" si="1"/>
        <v>14341.300752813928</v>
      </c>
    </row>
    <row r="36" spans="1:27" ht="15.75" thickBot="1" x14ac:dyDescent="0.3">
      <c r="A36" s="5" t="s">
        <v>36</v>
      </c>
      <c r="B36" s="2">
        <v>35</v>
      </c>
      <c r="C36" s="7">
        <v>1614515.1364270065</v>
      </c>
      <c r="D36" s="7">
        <v>713911</v>
      </c>
      <c r="E36" s="7">
        <v>5294</v>
      </c>
      <c r="F36" s="15">
        <v>2.2615075778731613</v>
      </c>
      <c r="G36" s="15">
        <v>134.85285228560636</v>
      </c>
      <c r="H36" s="72">
        <f t="shared" si="2"/>
        <v>0.91711338945778831</v>
      </c>
      <c r="I36" s="72">
        <f t="shared" si="3"/>
        <v>1.0087166907965637</v>
      </c>
      <c r="J36" s="72">
        <f t="shared" si="4"/>
        <v>0.9203513360602591</v>
      </c>
      <c r="K36" s="72">
        <f t="shared" si="5"/>
        <v>0.9878708714312372</v>
      </c>
      <c r="L36" s="72">
        <v>14.294545244439712</v>
      </c>
      <c r="M36" s="72">
        <v>0.81603166074737488</v>
      </c>
      <c r="N36" s="72">
        <v>4.9041842009052914</v>
      </c>
      <c r="O36" s="72">
        <v>8.574329382787047</v>
      </c>
      <c r="P36">
        <f t="shared" si="0"/>
        <v>1626292.1729195223</v>
      </c>
      <c r="Q36">
        <f t="shared" si="1"/>
        <v>11777.036492515821</v>
      </c>
      <c r="S36" t="s">
        <v>155</v>
      </c>
    </row>
    <row r="37" spans="1:27" x14ac:dyDescent="0.25">
      <c r="A37" s="5" t="s">
        <v>37</v>
      </c>
      <c r="B37" s="2">
        <v>36</v>
      </c>
      <c r="C37" s="7">
        <v>1591624.5103896966</v>
      </c>
      <c r="D37" s="7">
        <v>678211</v>
      </c>
      <c r="E37" s="7">
        <v>5267</v>
      </c>
      <c r="F37" s="15">
        <v>2.3467984305617229</v>
      </c>
      <c r="G37" s="15">
        <v>128.76609075374975</v>
      </c>
      <c r="H37" s="72">
        <f t="shared" si="2"/>
        <v>0.98582198115034847</v>
      </c>
      <c r="I37" s="72">
        <f t="shared" si="3"/>
        <v>1.0377141573714175</v>
      </c>
      <c r="J37" s="72">
        <f t="shared" si="4"/>
        <v>0.95486367971687103</v>
      </c>
      <c r="K37" s="72">
        <f t="shared" si="5"/>
        <v>0.99489988666414808</v>
      </c>
      <c r="L37" s="72">
        <v>14.28026575725907</v>
      </c>
      <c r="M37" s="72">
        <v>0.85305202931262136</v>
      </c>
      <c r="N37" s="72">
        <v>4.8579975084630584</v>
      </c>
      <c r="O37" s="72">
        <v>8.5692162194833887</v>
      </c>
      <c r="P37">
        <f t="shared" si="0"/>
        <v>1596019.5482525872</v>
      </c>
      <c r="Q37">
        <f t="shared" si="1"/>
        <v>4395.0378628906328</v>
      </c>
      <c r="S37" s="12"/>
      <c r="T37" s="12" t="s">
        <v>160</v>
      </c>
      <c r="U37" s="12" t="s">
        <v>161</v>
      </c>
      <c r="V37" s="12" t="s">
        <v>162</v>
      </c>
      <c r="W37" s="12" t="s">
        <v>163</v>
      </c>
      <c r="X37" s="12" t="s">
        <v>164</v>
      </c>
    </row>
    <row r="38" spans="1:27" x14ac:dyDescent="0.25">
      <c r="A38" s="2" t="s">
        <v>38</v>
      </c>
      <c r="B38" s="2">
        <v>37</v>
      </c>
      <c r="C38" s="7">
        <v>1720802.6953462125</v>
      </c>
      <c r="D38" s="7">
        <v>787599</v>
      </c>
      <c r="E38" s="7">
        <v>5211</v>
      </c>
      <c r="F38" s="15">
        <v>2.1848716102308567</v>
      </c>
      <c r="G38" s="15">
        <v>151.14162348877375</v>
      </c>
      <c r="H38" s="72">
        <f t="shared" si="2"/>
        <v>1.0811612186877466</v>
      </c>
      <c r="I38" s="72">
        <f t="shared" si="3"/>
        <v>0.93100096786237074</v>
      </c>
      <c r="J38" s="72">
        <f t="shared" si="4"/>
        <v>1.1737688284551142</v>
      </c>
      <c r="K38" s="72">
        <f t="shared" si="5"/>
        <v>0.98936776153408013</v>
      </c>
      <c r="L38" s="72">
        <v>14.358301423267655</v>
      </c>
      <c r="M38" s="72">
        <v>0.78155706720139417</v>
      </c>
      <c r="N38" s="72">
        <v>5.0182173011570459</v>
      </c>
      <c r="O38" s="72">
        <v>8.5585270549092147</v>
      </c>
      <c r="P38">
        <f t="shared" si="0"/>
        <v>1740522.9976441143</v>
      </c>
      <c r="Q38">
        <f t="shared" si="1"/>
        <v>19720.302297901828</v>
      </c>
      <c r="S38" s="10" t="s">
        <v>156</v>
      </c>
      <c r="T38" s="10">
        <v>3</v>
      </c>
      <c r="U38" s="10">
        <v>3566417325961.7622</v>
      </c>
      <c r="V38" s="10">
        <v>1188805775320.5874</v>
      </c>
      <c r="W38" s="10">
        <v>1330.0149815240065</v>
      </c>
      <c r="X38" s="10">
        <v>1.0352533480906334E-95</v>
      </c>
    </row>
    <row r="39" spans="1:27" x14ac:dyDescent="0.25">
      <c r="A39" s="2" t="s">
        <v>39</v>
      </c>
      <c r="B39" s="2">
        <v>38</v>
      </c>
      <c r="C39" s="7">
        <v>1591556.1973046537</v>
      </c>
      <c r="D39" s="7">
        <v>714212</v>
      </c>
      <c r="E39" s="7">
        <v>5196</v>
      </c>
      <c r="F39" s="15">
        <v>2.2284086479989886</v>
      </c>
      <c r="G39" s="15">
        <v>137.45419553502694</v>
      </c>
      <c r="H39" s="72">
        <f t="shared" si="2"/>
        <v>0.92489173895932597</v>
      </c>
      <c r="I39" s="72">
        <f t="shared" si="3"/>
        <v>1.0199265886216224</v>
      </c>
      <c r="J39" s="72">
        <f t="shared" si="4"/>
        <v>0.90943971860429662</v>
      </c>
      <c r="K39" s="72">
        <f t="shared" si="5"/>
        <v>0.99712147380541161</v>
      </c>
      <c r="L39" s="72">
        <v>14.280222835985459</v>
      </c>
      <c r="M39" s="72">
        <v>0.80128771996788362</v>
      </c>
      <c r="N39" s="72">
        <v>4.9232907382270845</v>
      </c>
      <c r="O39" s="72">
        <v>8.5556443777904896</v>
      </c>
      <c r="P39">
        <f t="shared" si="0"/>
        <v>1601076.9611019345</v>
      </c>
      <c r="Q39">
        <f t="shared" si="1"/>
        <v>9520.7637972808443</v>
      </c>
      <c r="S39" s="10" t="s">
        <v>157</v>
      </c>
      <c r="T39" s="10">
        <v>127</v>
      </c>
      <c r="U39" s="10">
        <v>113516265277.48964</v>
      </c>
      <c r="V39" s="10">
        <v>893828860.45267427</v>
      </c>
      <c r="W39" s="10"/>
      <c r="X39" s="10"/>
    </row>
    <row r="40" spans="1:27" ht="15.75" thickBot="1" x14ac:dyDescent="0.3">
      <c r="A40" s="2" t="s">
        <v>40</v>
      </c>
      <c r="B40" s="2">
        <v>39</v>
      </c>
      <c r="C40" s="7">
        <v>1709947.3876385845</v>
      </c>
      <c r="D40" s="7">
        <v>743176</v>
      </c>
      <c r="E40" s="7">
        <v>5193</v>
      </c>
      <c r="F40" s="15">
        <v>2.300864650686492</v>
      </c>
      <c r="G40" s="15">
        <v>143.11111111111111</v>
      </c>
      <c r="H40" s="72">
        <f t="shared" si="2"/>
        <v>1.0743870625080219</v>
      </c>
      <c r="I40" s="72">
        <f t="shared" si="3"/>
        <v>1.0325146838541333</v>
      </c>
      <c r="J40" s="72">
        <f t="shared" si="4"/>
        <v>1.0411549138537763</v>
      </c>
      <c r="K40" s="72">
        <f t="shared" si="5"/>
        <v>0.99942263279445731</v>
      </c>
      <c r="L40" s="72">
        <v>14.351973160542698</v>
      </c>
      <c r="M40" s="72">
        <v>0.83328498737029988</v>
      </c>
      <c r="N40" s="72">
        <v>4.9636213293280793</v>
      </c>
      <c r="O40" s="72">
        <v>8.5550668438443189</v>
      </c>
      <c r="P40">
        <f t="shared" si="0"/>
        <v>1709101.3994421335</v>
      </c>
      <c r="Q40">
        <f t="shared" si="1"/>
        <v>-845.98819645098411</v>
      </c>
      <c r="S40" s="11" t="s">
        <v>158</v>
      </c>
      <c r="T40" s="11">
        <v>130</v>
      </c>
      <c r="U40" s="11">
        <v>3679933591239.252</v>
      </c>
      <c r="V40" s="11"/>
      <c r="W40" s="11"/>
      <c r="X40" s="11"/>
    </row>
    <row r="41" spans="1:27" ht="15.75" thickBot="1" x14ac:dyDescent="0.3">
      <c r="A41" s="2" t="s">
        <v>41</v>
      </c>
      <c r="B41" s="2">
        <v>40</v>
      </c>
      <c r="C41" s="7">
        <v>1884862.7763393745</v>
      </c>
      <c r="D41" s="7">
        <v>758444</v>
      </c>
      <c r="E41" s="7">
        <v>5107</v>
      </c>
      <c r="F41" s="15">
        <v>2.4851706603775288</v>
      </c>
      <c r="G41" s="15">
        <v>148.5106716271784</v>
      </c>
      <c r="H41" s="72">
        <f t="shared" si="2"/>
        <v>1.1022928482860199</v>
      </c>
      <c r="I41" s="72">
        <f t="shared" si="3"/>
        <v>1.0801029341886959</v>
      </c>
      <c r="J41" s="72">
        <f t="shared" si="4"/>
        <v>1.0377298483265571</v>
      </c>
      <c r="K41" s="72">
        <f t="shared" si="5"/>
        <v>0.98343924513768533</v>
      </c>
      <c r="L41" s="72">
        <v>14.449365578516423</v>
      </c>
      <c r="M41" s="72">
        <v>0.91034133339875034</v>
      </c>
      <c r="N41" s="72">
        <v>5.0006568184700289</v>
      </c>
      <c r="O41" s="72">
        <v>8.5383674266476444</v>
      </c>
      <c r="P41">
        <f t="shared" si="0"/>
        <v>1850186.0316935035</v>
      </c>
      <c r="Q41">
        <f t="shared" si="1"/>
        <v>-34676.744645870989</v>
      </c>
    </row>
    <row r="42" spans="1:27" x14ac:dyDescent="0.25">
      <c r="A42" s="2" t="s">
        <v>42</v>
      </c>
      <c r="B42" s="2">
        <v>41</v>
      </c>
      <c r="C42" s="7">
        <v>1830739.4941246763</v>
      </c>
      <c r="D42" s="7">
        <v>765371</v>
      </c>
      <c r="E42" s="7">
        <v>5112</v>
      </c>
      <c r="F42" s="15">
        <v>2.3919634976040069</v>
      </c>
      <c r="G42" s="15">
        <v>149.72046165884194</v>
      </c>
      <c r="H42" s="72">
        <f t="shared" si="2"/>
        <v>0.97128529307591716</v>
      </c>
      <c r="I42" s="72">
        <f t="shared" si="3"/>
        <v>0.9624946631394069</v>
      </c>
      <c r="J42" s="72">
        <f t="shared" si="4"/>
        <v>1.0081461488148178</v>
      </c>
      <c r="K42" s="72">
        <f t="shared" si="5"/>
        <v>1.0009790483649892</v>
      </c>
      <c r="L42" s="72">
        <v>14.420230538343244</v>
      </c>
      <c r="M42" s="72">
        <v>0.87211457577295348</v>
      </c>
      <c r="N42" s="72">
        <v>5.0087699665129195</v>
      </c>
      <c r="O42" s="72">
        <v>8.5393459960573708</v>
      </c>
      <c r="P42">
        <f t="shared" si="0"/>
        <v>1810742.0776561883</v>
      </c>
      <c r="Q42">
        <f t="shared" si="1"/>
        <v>-19997.416468488052</v>
      </c>
      <c r="S42" s="12"/>
      <c r="T42" s="12" t="s">
        <v>165</v>
      </c>
      <c r="U42" s="12" t="s">
        <v>153</v>
      </c>
      <c r="V42" s="12" t="s">
        <v>166</v>
      </c>
      <c r="W42" s="12" t="s">
        <v>167</v>
      </c>
      <c r="X42" s="12" t="s">
        <v>168</v>
      </c>
      <c r="Y42" s="12" t="s">
        <v>169</v>
      </c>
      <c r="Z42" s="12" t="s">
        <v>170</v>
      </c>
      <c r="AA42" s="12" t="s">
        <v>171</v>
      </c>
    </row>
    <row r="43" spans="1:27" x14ac:dyDescent="0.25">
      <c r="A43" s="4" t="s">
        <v>43</v>
      </c>
      <c r="B43" s="2">
        <v>42</v>
      </c>
      <c r="C43" s="7">
        <v>1795652.625638983</v>
      </c>
      <c r="D43" s="7">
        <v>754230</v>
      </c>
      <c r="E43" s="7">
        <v>5113</v>
      </c>
      <c r="F43" s="15">
        <v>2.3807759246370246</v>
      </c>
      <c r="G43" s="15">
        <v>147.51222374339918</v>
      </c>
      <c r="H43" s="72">
        <f t="shared" si="2"/>
        <v>0.98083459247025784</v>
      </c>
      <c r="I43" s="72">
        <f t="shared" si="3"/>
        <v>0.99532284962618001</v>
      </c>
      <c r="J43" s="72">
        <f t="shared" si="4"/>
        <v>0.98525092768899869</v>
      </c>
      <c r="K43" s="72">
        <f t="shared" si="5"/>
        <v>1.0001956181533647</v>
      </c>
      <c r="L43" s="72">
        <v>14.400879093568584</v>
      </c>
      <c r="M43" s="72">
        <v>0.86742645330586921</v>
      </c>
      <c r="N43" s="72">
        <v>4.9939110451827151</v>
      </c>
      <c r="O43" s="72">
        <v>8.5395415950799993</v>
      </c>
      <c r="P43">
        <f t="shared" si="0"/>
        <v>1778673.1166771387</v>
      </c>
      <c r="Q43">
        <f t="shared" si="1"/>
        <v>-16979.508961844258</v>
      </c>
      <c r="S43" s="10" t="s">
        <v>159</v>
      </c>
      <c r="T43" s="16">
        <v>-3232869.5586850634</v>
      </c>
      <c r="U43" s="10">
        <v>84520.895768323448</v>
      </c>
      <c r="V43" s="10">
        <v>-38.249352770071695</v>
      </c>
      <c r="W43" s="10">
        <v>1.477615396097029E-71</v>
      </c>
      <c r="X43" s="10">
        <v>-3400121.1583220055</v>
      </c>
      <c r="Y43" s="10">
        <v>-3065617.9590481212</v>
      </c>
      <c r="Z43" s="10">
        <v>-3400121.1583220055</v>
      </c>
      <c r="AA43" s="10">
        <v>-3065617.9590481212</v>
      </c>
    </row>
    <row r="44" spans="1:27" x14ac:dyDescent="0.25">
      <c r="A44" s="6" t="s">
        <v>44</v>
      </c>
      <c r="B44" s="2">
        <v>43</v>
      </c>
      <c r="C44" s="7">
        <v>1873124.941910642</v>
      </c>
      <c r="D44" s="7">
        <v>746947</v>
      </c>
      <c r="E44" s="7">
        <v>4998</v>
      </c>
      <c r="F44" s="15">
        <v>2.5077079657735313</v>
      </c>
      <c r="G44" s="15">
        <v>149.44917967186873</v>
      </c>
      <c r="H44" s="72">
        <f t="shared" si="2"/>
        <v>1.0431443783532968</v>
      </c>
      <c r="I44" s="72">
        <f t="shared" si="3"/>
        <v>1.0533154085703631</v>
      </c>
      <c r="J44" s="72">
        <f t="shared" si="4"/>
        <v>1.0131308164117907</v>
      </c>
      <c r="K44" s="72">
        <f t="shared" si="5"/>
        <v>0.97750831214551148</v>
      </c>
      <c r="L44" s="72">
        <v>14.443118686041061</v>
      </c>
      <c r="M44" s="72">
        <v>0.9193691749117513</v>
      </c>
      <c r="N44" s="72">
        <v>5.0069563997344124</v>
      </c>
      <c r="O44" s="72">
        <v>8.5167931113948985</v>
      </c>
      <c r="P44">
        <f t="shared" si="0"/>
        <v>1834593.146659401</v>
      </c>
      <c r="Q44">
        <f t="shared" si="1"/>
        <v>-38531.795251240954</v>
      </c>
      <c r="S44" s="10" t="s">
        <v>1</v>
      </c>
      <c r="T44" s="16">
        <v>366.4967777224594</v>
      </c>
      <c r="U44" s="10">
        <v>6.5734964188121188</v>
      </c>
      <c r="V44" s="10">
        <v>55.753704630250361</v>
      </c>
      <c r="W44" s="10">
        <v>3.7000402900313995E-91</v>
      </c>
      <c r="X44" s="10">
        <v>353.4890145976147</v>
      </c>
      <c r="Y44" s="10">
        <v>379.5045408473041</v>
      </c>
      <c r="Z44" s="10">
        <v>353.4890145976147</v>
      </c>
      <c r="AA44" s="10">
        <v>379.5045408473041</v>
      </c>
    </row>
    <row r="45" spans="1:27" x14ac:dyDescent="0.25">
      <c r="A45" s="3" t="s">
        <v>45</v>
      </c>
      <c r="B45" s="2">
        <v>44</v>
      </c>
      <c r="C45" s="7">
        <v>1868228.3741618535</v>
      </c>
      <c r="D45" s="7">
        <v>677125</v>
      </c>
      <c r="E45" s="7">
        <v>4995</v>
      </c>
      <c r="F45" s="15">
        <v>2.7590598104660935</v>
      </c>
      <c r="G45" s="15">
        <v>135.56056056056056</v>
      </c>
      <c r="H45" s="72">
        <f t="shared" si="2"/>
        <v>0.99738588300266084</v>
      </c>
      <c r="I45" s="72">
        <f t="shared" si="3"/>
        <v>1.1002317048568413</v>
      </c>
      <c r="J45" s="72">
        <f t="shared" si="4"/>
        <v>0.907067946831143</v>
      </c>
      <c r="K45" s="72">
        <f t="shared" si="5"/>
        <v>0.99939975990396157</v>
      </c>
      <c r="L45" s="72">
        <v>14.440501146273569</v>
      </c>
      <c r="M45" s="72">
        <v>1.0148899733133687</v>
      </c>
      <c r="N45" s="72">
        <v>4.9094184818775464</v>
      </c>
      <c r="O45" s="72">
        <v>8.5161926910826544</v>
      </c>
      <c r="P45">
        <f t="shared" si="0"/>
        <v>1820722.5728623355</v>
      </c>
      <c r="Q45">
        <f t="shared" si="1"/>
        <v>-47505.801299517974</v>
      </c>
      <c r="S45" s="10" t="s">
        <v>173</v>
      </c>
      <c r="T45" s="16">
        <v>594408.07632754697</v>
      </c>
      <c r="U45" s="10">
        <v>10170.94027897454</v>
      </c>
      <c r="V45" s="10">
        <v>58.44180184169528</v>
      </c>
      <c r="W45" s="10">
        <v>1.1689090762486259E-93</v>
      </c>
      <c r="X45" s="10">
        <v>574281.62101721601</v>
      </c>
      <c r="Y45" s="10">
        <v>614534.53163787792</v>
      </c>
      <c r="Z45" s="10">
        <v>574281.62101721601</v>
      </c>
      <c r="AA45" s="10">
        <v>614534.53163787792</v>
      </c>
    </row>
    <row r="46" spans="1:27" ht="15.75" thickBot="1" x14ac:dyDescent="0.3">
      <c r="A46" s="3" t="s">
        <v>46</v>
      </c>
      <c r="B46" s="2">
        <v>45</v>
      </c>
      <c r="C46" s="7">
        <v>1873571.167762066</v>
      </c>
      <c r="D46" s="7">
        <v>702966</v>
      </c>
      <c r="E46" s="7">
        <v>4914</v>
      </c>
      <c r="F46" s="15">
        <v>2.6652372486892197</v>
      </c>
      <c r="G46" s="15">
        <v>143.05372405372407</v>
      </c>
      <c r="H46" s="72">
        <f t="shared" si="2"/>
        <v>1.0028598182503301</v>
      </c>
      <c r="I46" s="72">
        <f t="shared" si="3"/>
        <v>0.9659947343580696</v>
      </c>
      <c r="J46" s="72">
        <f t="shared" si="4"/>
        <v>1.0552753947178908</v>
      </c>
      <c r="K46" s="72">
        <f t="shared" si="5"/>
        <v>0.98378378378378384</v>
      </c>
      <c r="L46" s="72">
        <v>14.443356883023402</v>
      </c>
      <c r="M46" s="72">
        <v>0.98029307755380968</v>
      </c>
      <c r="N46" s="72">
        <v>4.9632202523884672</v>
      </c>
      <c r="O46" s="72">
        <v>8.4998435530811243</v>
      </c>
      <c r="P46">
        <f t="shared" si="0"/>
        <v>1822764.7079550615</v>
      </c>
      <c r="Q46">
        <f t="shared" si="1"/>
        <v>-50806.459807004547</v>
      </c>
      <c r="S46" s="11" t="s">
        <v>221</v>
      </c>
      <c r="T46" s="36">
        <v>11676.945609152706</v>
      </c>
      <c r="U46" s="11">
        <v>398.0200382557656</v>
      </c>
      <c r="V46" s="11">
        <v>29.337582249186063</v>
      </c>
      <c r="W46" s="11">
        <v>2.0492508404395826E-58</v>
      </c>
      <c r="X46" s="11">
        <v>10889.33578224902</v>
      </c>
      <c r="Y46" s="11">
        <v>12464.555436056393</v>
      </c>
      <c r="Z46" s="11">
        <v>10889.33578224902</v>
      </c>
      <c r="AA46" s="11">
        <v>12464.555436056393</v>
      </c>
    </row>
    <row r="47" spans="1:27" x14ac:dyDescent="0.25">
      <c r="A47" s="5" t="s">
        <v>47</v>
      </c>
      <c r="B47" s="2">
        <v>46</v>
      </c>
      <c r="C47" s="7">
        <v>1846555.2678749252</v>
      </c>
      <c r="D47" s="7">
        <v>753828</v>
      </c>
      <c r="E47" s="7">
        <v>4980</v>
      </c>
      <c r="F47" s="15">
        <v>2.4495710797090653</v>
      </c>
      <c r="G47" s="15">
        <v>151.3710843373494</v>
      </c>
      <c r="H47" s="72">
        <f t="shared" si="2"/>
        <v>0.98558053179297656</v>
      </c>
      <c r="I47" s="72">
        <f t="shared" si="3"/>
        <v>0.91908181191516047</v>
      </c>
      <c r="J47" s="72">
        <f t="shared" si="4"/>
        <v>1.0581415152848572</v>
      </c>
      <c r="K47" s="72">
        <f t="shared" si="5"/>
        <v>1.0134310134310134</v>
      </c>
      <c r="L47" s="72">
        <v>14.428832443980321</v>
      </c>
      <c r="M47" s="72">
        <v>0.8959129397236768</v>
      </c>
      <c r="N47" s="72">
        <v>5.0197343342379446</v>
      </c>
      <c r="O47" s="72">
        <v>8.5131851700186978</v>
      </c>
      <c r="P47">
        <f t="shared" si="0"/>
        <v>1815881.1462959384</v>
      </c>
      <c r="Q47">
        <f t="shared" si="1"/>
        <v>-30674.121578986757</v>
      </c>
    </row>
    <row r="48" spans="1:27" x14ac:dyDescent="0.25">
      <c r="A48" s="5" t="s">
        <v>48</v>
      </c>
      <c r="B48" s="2">
        <v>47</v>
      </c>
      <c r="C48" s="7">
        <v>1794192.6906990639</v>
      </c>
      <c r="D48" s="7">
        <v>676045</v>
      </c>
      <c r="E48" s="7">
        <v>4894</v>
      </c>
      <c r="F48" s="15">
        <v>2.6539545306881407</v>
      </c>
      <c r="G48" s="15">
        <v>138.13751532488763</v>
      </c>
      <c r="H48" s="72">
        <f t="shared" si="2"/>
        <v>0.97164310319499847</v>
      </c>
      <c r="I48" s="72">
        <f t="shared" si="3"/>
        <v>1.0834364238997098</v>
      </c>
      <c r="J48" s="72">
        <f t="shared" si="4"/>
        <v>0.91257531733756292</v>
      </c>
      <c r="K48" s="72">
        <f t="shared" si="5"/>
        <v>0.9827309236947791</v>
      </c>
      <c r="L48" s="72">
        <v>14.400065724249432</v>
      </c>
      <c r="M48" s="72">
        <v>0.97605080339254691</v>
      </c>
      <c r="N48" s="72">
        <v>4.928249676854267</v>
      </c>
      <c r="O48" s="72">
        <v>8.4957652440026177</v>
      </c>
      <c r="P48">
        <f t="shared" si="0"/>
        <v>1751321.9317679796</v>
      </c>
      <c r="Q48">
        <f t="shared" si="1"/>
        <v>-42870.758931084303</v>
      </c>
    </row>
    <row r="49" spans="1:17" x14ac:dyDescent="0.25">
      <c r="A49" s="5" t="s">
        <v>49</v>
      </c>
      <c r="B49" s="2">
        <v>48</v>
      </c>
      <c r="C49" s="7">
        <v>1888584.8104627233</v>
      </c>
      <c r="D49" s="7">
        <v>680362</v>
      </c>
      <c r="E49" s="7">
        <v>4854</v>
      </c>
      <c r="F49" s="15">
        <v>2.7758528701819372</v>
      </c>
      <c r="G49" s="15">
        <v>140.16522455706632</v>
      </c>
      <c r="H49" s="72">
        <f t="shared" si="2"/>
        <v>1.0526098006379023</v>
      </c>
      <c r="I49" s="72">
        <f t="shared" si="3"/>
        <v>1.0459308319280773</v>
      </c>
      <c r="J49" s="72">
        <f t="shared" si="4"/>
        <v>1.0146789177973101</v>
      </c>
      <c r="K49" s="72">
        <f t="shared" si="5"/>
        <v>0.99182672660400495</v>
      </c>
      <c r="L49" s="72">
        <v>14.45133832902896</v>
      </c>
      <c r="M49" s="72">
        <v>1.020958040585052</v>
      </c>
      <c r="N49" s="72">
        <v>4.9428219021573616</v>
      </c>
      <c r="O49" s="72">
        <v>8.4875583862865476</v>
      </c>
      <c r="P49">
        <f t="shared" si="0"/>
        <v>1832796.8685604383</v>
      </c>
      <c r="Q49">
        <f t="shared" si="1"/>
        <v>-55787.941902284976</v>
      </c>
    </row>
    <row r="50" spans="1:17" x14ac:dyDescent="0.25">
      <c r="A50" s="2" t="s">
        <v>50</v>
      </c>
      <c r="B50" s="2">
        <v>49</v>
      </c>
      <c r="C50" s="7">
        <v>1524455.453760871</v>
      </c>
      <c r="D50" s="7">
        <v>703309</v>
      </c>
      <c r="E50" s="7">
        <v>4709</v>
      </c>
      <c r="F50" s="15">
        <v>2.1675472001081615</v>
      </c>
      <c r="G50" s="15">
        <v>149.35421533234233</v>
      </c>
      <c r="H50" s="72">
        <f t="shared" si="2"/>
        <v>0.80719459635353275</v>
      </c>
      <c r="I50" s="72">
        <f t="shared" si="3"/>
        <v>0.78085810072710893</v>
      </c>
      <c r="J50" s="72">
        <f t="shared" si="4"/>
        <v>1.0655582781272173</v>
      </c>
      <c r="K50" s="72">
        <f t="shared" si="5"/>
        <v>0.97012772970745775</v>
      </c>
      <c r="L50" s="72">
        <v>14.237147824754516</v>
      </c>
      <c r="M50" s="72">
        <v>0.7735962057252691</v>
      </c>
      <c r="N50" s="72">
        <v>5.0063207687856917</v>
      </c>
      <c r="O50" s="72">
        <v>8.4572308502435547</v>
      </c>
      <c r="P50">
        <f t="shared" si="0"/>
        <v>1525372.3781088933</v>
      </c>
      <c r="Q50">
        <f t="shared" si="1"/>
        <v>916.9243480223231</v>
      </c>
    </row>
    <row r="51" spans="1:17" x14ac:dyDescent="0.25">
      <c r="A51" s="2" t="s">
        <v>51</v>
      </c>
      <c r="B51" s="2">
        <v>50</v>
      </c>
      <c r="C51" s="7">
        <v>1415670.0524463917</v>
      </c>
      <c r="D51" s="7">
        <v>661651</v>
      </c>
      <c r="E51" s="7">
        <v>4656</v>
      </c>
      <c r="F51" s="15">
        <v>2.1396023771541066</v>
      </c>
      <c r="G51" s="15">
        <v>142.1071735395189</v>
      </c>
      <c r="H51" s="72">
        <f t="shared" si="2"/>
        <v>0.92863982935932765</v>
      </c>
      <c r="I51" s="72">
        <f t="shared" si="3"/>
        <v>0.98710762886609327</v>
      </c>
      <c r="J51" s="72">
        <f t="shared" si="4"/>
        <v>0.95147748741676053</v>
      </c>
      <c r="K51" s="72">
        <f t="shared" si="5"/>
        <v>0.98874495646634109</v>
      </c>
      <c r="L51" s="72">
        <v>14.163113512274821</v>
      </c>
      <c r="M51" s="72">
        <v>0.76062000670168539</v>
      </c>
      <c r="N51" s="72">
        <v>4.9565815161618616</v>
      </c>
      <c r="O51" s="72">
        <v>8.4459119894112735</v>
      </c>
      <c r="P51">
        <f t="shared" si="0"/>
        <v>1404714.1075921135</v>
      </c>
      <c r="Q51">
        <f t="shared" si="1"/>
        <v>-10955.944854278117</v>
      </c>
    </row>
    <row r="52" spans="1:17" x14ac:dyDescent="0.25">
      <c r="A52" s="2" t="s">
        <v>52</v>
      </c>
      <c r="B52" s="2">
        <v>51</v>
      </c>
      <c r="C52" s="7">
        <v>1615174.0357166566</v>
      </c>
      <c r="D52" s="7">
        <v>742675</v>
      </c>
      <c r="E52" s="7">
        <v>4685</v>
      </c>
      <c r="F52" s="15">
        <v>2.1748059860863185</v>
      </c>
      <c r="G52" s="15">
        <v>158.52187833511206</v>
      </c>
      <c r="H52" s="72">
        <f t="shared" si="2"/>
        <v>1.140925481135598</v>
      </c>
      <c r="I52" s="72">
        <f t="shared" si="3"/>
        <v>1.0164533416620318</v>
      </c>
      <c r="J52" s="72">
        <f t="shared" si="4"/>
        <v>1.1155093327574233</v>
      </c>
      <c r="K52" s="72">
        <f t="shared" si="5"/>
        <v>1.0062285223367697</v>
      </c>
      <c r="L52" s="72">
        <v>14.294953270886639</v>
      </c>
      <c r="M52" s="72">
        <v>0.77693945876253645</v>
      </c>
      <c r="N52" s="72">
        <v>5.0658926174515795</v>
      </c>
      <c r="O52" s="72">
        <v>8.4521211946725234</v>
      </c>
      <c r="P52">
        <f t="shared" si="0"/>
        <v>1627941.4386996876</v>
      </c>
      <c r="Q52">
        <f t="shared" si="1"/>
        <v>12767.402983031003</v>
      </c>
    </row>
    <row r="53" spans="1:17" x14ac:dyDescent="0.25">
      <c r="A53" s="2" t="s">
        <v>53</v>
      </c>
      <c r="B53" s="2">
        <v>52</v>
      </c>
      <c r="C53" s="7">
        <v>1636896.7337183827</v>
      </c>
      <c r="D53" s="7">
        <v>712248</v>
      </c>
      <c r="E53" s="7">
        <v>4687</v>
      </c>
      <c r="F53" s="15">
        <v>2.298211765731013</v>
      </c>
      <c r="G53" s="15">
        <v>151.96244932792831</v>
      </c>
      <c r="H53" s="72">
        <f t="shared" si="2"/>
        <v>1.0134491376912753</v>
      </c>
      <c r="I53" s="72">
        <f t="shared" si="3"/>
        <v>1.0567433511008355</v>
      </c>
      <c r="J53" s="72">
        <f t="shared" si="4"/>
        <v>0.9586213015132381</v>
      </c>
      <c r="K53" s="72">
        <f t="shared" si="5"/>
        <v>1.0004268943436498</v>
      </c>
      <c r="L53" s="72">
        <v>14.308312771723516</v>
      </c>
      <c r="M53" s="72">
        <v>0.83213132737011253</v>
      </c>
      <c r="N53" s="72">
        <v>5.023633446430698</v>
      </c>
      <c r="O53" s="72">
        <v>8.4525479979227054</v>
      </c>
      <c r="P53">
        <f t="shared" si="0"/>
        <v>1625433.7285974533</v>
      </c>
      <c r="Q53">
        <f t="shared" si="1"/>
        <v>-11463.005120929331</v>
      </c>
    </row>
    <row r="54" spans="1:17" x14ac:dyDescent="0.25">
      <c r="A54" s="2" t="s">
        <v>54</v>
      </c>
      <c r="B54" s="2">
        <v>53</v>
      </c>
      <c r="C54" s="7">
        <v>1619846.9428400716</v>
      </c>
      <c r="D54" s="7">
        <v>708422</v>
      </c>
      <c r="E54" s="7">
        <v>4692</v>
      </c>
      <c r="F54" s="15">
        <v>2.2865565197580984</v>
      </c>
      <c r="G54" s="15">
        <v>150.9850809889173</v>
      </c>
      <c r="H54" s="72">
        <f t="shared" si="2"/>
        <v>0.98958407666952786</v>
      </c>
      <c r="I54" s="72">
        <f t="shared" si="3"/>
        <v>0.99492855874001351</v>
      </c>
      <c r="J54" s="72">
        <f t="shared" si="4"/>
        <v>0.99356835623975837</v>
      </c>
      <c r="K54" s="72">
        <f t="shared" si="5"/>
        <v>1.001066780456582</v>
      </c>
      <c r="L54" s="72">
        <v>14.297842223016726</v>
      </c>
      <c r="M54" s="72">
        <v>0.82704698270751309</v>
      </c>
      <c r="N54" s="72">
        <v>5.0171810305358457</v>
      </c>
      <c r="O54" s="72">
        <v>8.4536142097733666</v>
      </c>
      <c r="P54">
        <f t="shared" si="0"/>
        <v>1608925.5632134415</v>
      </c>
      <c r="Q54">
        <f t="shared" si="1"/>
        <v>-10921.379626630107</v>
      </c>
    </row>
    <row r="55" spans="1:17" x14ac:dyDescent="0.25">
      <c r="A55" s="4" t="s">
        <v>55</v>
      </c>
      <c r="B55" s="2">
        <v>54</v>
      </c>
      <c r="C55" s="7">
        <v>1742495.6184027086</v>
      </c>
      <c r="D55" s="7">
        <v>718164</v>
      </c>
      <c r="E55" s="7">
        <v>4705</v>
      </c>
      <c r="F55" s="15">
        <v>2.4263199191308789</v>
      </c>
      <c r="G55" s="15">
        <v>152.6384697130712</v>
      </c>
      <c r="H55" s="72">
        <f t="shared" si="2"/>
        <v>1.0757162126364836</v>
      </c>
      <c r="I55" s="72">
        <f t="shared" si="3"/>
        <v>1.0611239644264583</v>
      </c>
      <c r="J55" s="72">
        <f t="shared" si="4"/>
        <v>1.0109506761418054</v>
      </c>
      <c r="K55" s="72">
        <f t="shared" si="5"/>
        <v>1.0027706734867861</v>
      </c>
      <c r="L55" s="72">
        <v>14.370828907067146</v>
      </c>
      <c r="M55" s="72">
        <v>0.88637567286262497</v>
      </c>
      <c r="N55" s="72">
        <v>5.0280721821850412</v>
      </c>
      <c r="O55" s="72">
        <v>8.4563810520194806</v>
      </c>
      <c r="P55">
        <f t="shared" si="0"/>
        <v>1716073.0448887383</v>
      </c>
      <c r="Q55">
        <f t="shared" si="1"/>
        <v>-26422.573513970245</v>
      </c>
    </row>
    <row r="56" spans="1:17" x14ac:dyDescent="0.25">
      <c r="A56" s="6" t="s">
        <v>56</v>
      </c>
      <c r="B56" s="2">
        <v>55</v>
      </c>
      <c r="C56" s="7">
        <v>1729693.3877713601</v>
      </c>
      <c r="D56" s="7">
        <v>670455</v>
      </c>
      <c r="E56" s="7">
        <v>4677</v>
      </c>
      <c r="F56" s="15">
        <v>2.5798799140454767</v>
      </c>
      <c r="G56" s="15">
        <v>143.35150737652341</v>
      </c>
      <c r="H56" s="72">
        <f t="shared" si="2"/>
        <v>0.99265293381736941</v>
      </c>
      <c r="I56" s="72">
        <f t="shared" si="3"/>
        <v>1.0632892611167302</v>
      </c>
      <c r="J56" s="72">
        <f t="shared" si="4"/>
        <v>0.93915713152781632</v>
      </c>
      <c r="K56" s="72">
        <f t="shared" si="5"/>
        <v>0.99404888416578108</v>
      </c>
      <c r="L56" s="72">
        <v>14.363454718264322</v>
      </c>
      <c r="M56" s="72">
        <v>0.94774285290666282</v>
      </c>
      <c r="N56" s="72">
        <v>4.9652997076317726</v>
      </c>
      <c r="O56" s="72">
        <v>8.4504121577258857</v>
      </c>
      <c r="P56">
        <f t="shared" si="0"/>
        <v>1688645.0822124451</v>
      </c>
      <c r="Q56">
        <f t="shared" si="1"/>
        <v>-41048.305558915017</v>
      </c>
    </row>
    <row r="57" spans="1:17" x14ac:dyDescent="0.25">
      <c r="A57" s="3" t="s">
        <v>57</v>
      </c>
      <c r="B57" s="2">
        <v>56</v>
      </c>
      <c r="C57" s="7">
        <v>1680895.2731859523</v>
      </c>
      <c r="D57" s="7">
        <v>659220</v>
      </c>
      <c r="E57" s="7">
        <v>4661</v>
      </c>
      <c r="F57" s="15">
        <v>2.5498244488728381</v>
      </c>
      <c r="G57" s="15">
        <v>141.43316884788672</v>
      </c>
      <c r="H57" s="72">
        <f t="shared" si="2"/>
        <v>0.97178799726564125</v>
      </c>
      <c r="I57" s="72">
        <f t="shared" si="3"/>
        <v>0.98835005264818354</v>
      </c>
      <c r="J57" s="72">
        <f t="shared" si="4"/>
        <v>0.98661793961051247</v>
      </c>
      <c r="K57" s="72">
        <f t="shared" si="5"/>
        <v>0.99657900363480867</v>
      </c>
      <c r="L57" s="72">
        <v>14.334837110144209</v>
      </c>
      <c r="M57" s="72">
        <v>0.93602451322122759</v>
      </c>
      <c r="N57" s="72">
        <v>4.9518273005502405</v>
      </c>
      <c r="O57" s="72">
        <v>8.4469852963727412</v>
      </c>
      <c r="P57">
        <f t="shared" si="0"/>
        <v>1642515.5878736554</v>
      </c>
      <c r="Q57">
        <f t="shared" si="1"/>
        <v>-38379.685312296962</v>
      </c>
    </row>
    <row r="58" spans="1:17" x14ac:dyDescent="0.25">
      <c r="A58" s="3" t="s">
        <v>58</v>
      </c>
      <c r="B58" s="2">
        <v>57</v>
      </c>
      <c r="C58" s="7">
        <v>1562548.1311823672</v>
      </c>
      <c r="D58" s="7">
        <v>669124</v>
      </c>
      <c r="E58" s="7">
        <v>4616</v>
      </c>
      <c r="F58" s="15">
        <v>2.3352145957735297</v>
      </c>
      <c r="G58" s="15">
        <v>144.9575389948007</v>
      </c>
      <c r="H58" s="72">
        <f t="shared" si="2"/>
        <v>0.92959279266740324</v>
      </c>
      <c r="I58" s="72">
        <f t="shared" si="3"/>
        <v>0.9158334789698257</v>
      </c>
      <c r="J58" s="72">
        <f t="shared" si="4"/>
        <v>1.0249189788761963</v>
      </c>
      <c r="K58" s="72">
        <f t="shared" si="5"/>
        <v>0.9903454194378889</v>
      </c>
      <c r="L58" s="72">
        <v>14.261828464074977</v>
      </c>
      <c r="M58" s="72">
        <v>0.84810379086948251</v>
      </c>
      <c r="N58" s="72">
        <v>4.9764408650175582</v>
      </c>
      <c r="O58" s="72">
        <v>8.4372838081879351</v>
      </c>
      <c r="P58">
        <f t="shared" si="0"/>
        <v>1539611.2814464835</v>
      </c>
      <c r="Q58">
        <f t="shared" si="1"/>
        <v>-22936.849735883763</v>
      </c>
    </row>
    <row r="59" spans="1:17" x14ac:dyDescent="0.25">
      <c r="A59" s="5" t="s">
        <v>59</v>
      </c>
      <c r="B59" s="2">
        <v>58</v>
      </c>
      <c r="C59" s="7">
        <v>1596795.425877979</v>
      </c>
      <c r="D59" s="7">
        <v>655204</v>
      </c>
      <c r="E59" s="7">
        <v>4551</v>
      </c>
      <c r="F59" s="15">
        <v>2.437096577368238</v>
      </c>
      <c r="G59" s="15">
        <v>143.96923753021315</v>
      </c>
      <c r="H59" s="72">
        <f t="shared" si="2"/>
        <v>1.0219175934565914</v>
      </c>
      <c r="I59" s="72">
        <f t="shared" si="3"/>
        <v>1.0436285306622797</v>
      </c>
      <c r="J59" s="72">
        <f t="shared" si="4"/>
        <v>0.99318213132313871</v>
      </c>
      <c r="K59" s="72">
        <f t="shared" si="5"/>
        <v>0.9859185441941074</v>
      </c>
      <c r="L59" s="72">
        <v>14.28350931997986</v>
      </c>
      <c r="M59" s="72">
        <v>0.89080740347139364</v>
      </c>
      <c r="N59" s="72">
        <v>4.9695996484918243</v>
      </c>
      <c r="O59" s="72">
        <v>8.4231022680166419</v>
      </c>
      <c r="P59">
        <f t="shared" si="0"/>
        <v>1564808.1211392379</v>
      </c>
      <c r="Q59">
        <f t="shared" si="1"/>
        <v>-31987.304738741135</v>
      </c>
    </row>
    <row r="60" spans="1:17" x14ac:dyDescent="0.25">
      <c r="A60" s="5" t="s">
        <v>60</v>
      </c>
      <c r="B60" s="2">
        <v>59</v>
      </c>
      <c r="C60" s="7">
        <v>1556718.3164044346</v>
      </c>
      <c r="D60" s="7">
        <v>638657</v>
      </c>
      <c r="E60" s="7">
        <v>4485</v>
      </c>
      <c r="F60" s="15">
        <v>2.4374872841046673</v>
      </c>
      <c r="G60" s="15">
        <v>142.39843924191752</v>
      </c>
      <c r="H60" s="72">
        <f t="shared" si="2"/>
        <v>0.97490153790269751</v>
      </c>
      <c r="I60" s="72">
        <f t="shared" si="3"/>
        <v>1.0001603164766049</v>
      </c>
      <c r="J60" s="72">
        <f t="shared" si="4"/>
        <v>0.98908934772981627</v>
      </c>
      <c r="K60" s="72">
        <f t="shared" si="5"/>
        <v>0.98549769281476596</v>
      </c>
      <c r="L60" s="72">
        <v>14.258090520129599</v>
      </c>
      <c r="M60" s="72">
        <v>0.89096770709868534</v>
      </c>
      <c r="N60" s="72">
        <v>4.9586290385380174</v>
      </c>
      <c r="O60" s="72">
        <v>8.4084937744928965</v>
      </c>
      <c r="P60">
        <f t="shared" si="0"/>
        <v>1522509.4468737864</v>
      </c>
      <c r="Q60">
        <f t="shared" si="1"/>
        <v>-34208.869530648226</v>
      </c>
    </row>
    <row r="61" spans="1:17" x14ac:dyDescent="0.25">
      <c r="A61" s="5" t="s">
        <v>61</v>
      </c>
      <c r="B61" s="2">
        <v>60</v>
      </c>
      <c r="C61" s="7">
        <v>1548828.0886941513</v>
      </c>
      <c r="D61" s="7">
        <v>598331</v>
      </c>
      <c r="E61" s="7">
        <v>4165</v>
      </c>
      <c r="F61" s="15">
        <v>2.5885807165166961</v>
      </c>
      <c r="G61" s="15">
        <v>143.65690276110445</v>
      </c>
      <c r="H61" s="72">
        <f t="shared" si="2"/>
        <v>0.99493149940670866</v>
      </c>
      <c r="I61" s="72">
        <f t="shared" si="3"/>
        <v>1.0619873725690134</v>
      </c>
      <c r="J61" s="72">
        <f t="shared" si="4"/>
        <v>1.0088376215770802</v>
      </c>
      <c r="K61" s="72">
        <f t="shared" si="5"/>
        <v>0.92865105908584167</v>
      </c>
      <c r="L61" s="72">
        <v>14.253009131118763</v>
      </c>
      <c r="M61" s="72">
        <v>0.95110973961140921</v>
      </c>
      <c r="N61" s="72">
        <v>4.9674278369064115</v>
      </c>
      <c r="O61" s="72">
        <v>8.3344715546009436</v>
      </c>
      <c r="P61">
        <f t="shared" si="0"/>
        <v>1509736.6445730084</v>
      </c>
      <c r="Q61">
        <f t="shared" si="1"/>
        <v>-39091.444121142849</v>
      </c>
    </row>
    <row r="62" spans="1:17" x14ac:dyDescent="0.25">
      <c r="A62" s="2" t="s">
        <v>62</v>
      </c>
      <c r="B62" s="2">
        <v>61</v>
      </c>
      <c r="C62" s="7">
        <v>1467723.0299409148</v>
      </c>
      <c r="D62" s="7">
        <v>571129</v>
      </c>
      <c r="E62" s="7">
        <v>3864</v>
      </c>
      <c r="F62" s="15">
        <v>2.5698625528399273</v>
      </c>
      <c r="G62" s="15">
        <v>147.80771221532092</v>
      </c>
      <c r="H62" s="72">
        <f t="shared" si="2"/>
        <v>0.94763456361279075</v>
      </c>
      <c r="I62" s="72">
        <f t="shared" si="3"/>
        <v>0.99276894726236053</v>
      </c>
      <c r="J62" s="72">
        <f t="shared" si="4"/>
        <v>1.0288939088511402</v>
      </c>
      <c r="K62" s="72">
        <f t="shared" si="5"/>
        <v>0.92773109243697482</v>
      </c>
      <c r="L62" s="72">
        <v>14.19922279865348</v>
      </c>
      <c r="M62" s="72">
        <v>0.94385241609170589</v>
      </c>
      <c r="N62" s="72">
        <v>4.995912187229365</v>
      </c>
      <c r="O62" s="72">
        <v>8.2594581953324084</v>
      </c>
      <c r="P62">
        <f t="shared" si="0"/>
        <v>1436763.6630458983</v>
      </c>
      <c r="Q62">
        <f t="shared" si="1"/>
        <v>-30959.366895016516</v>
      </c>
    </row>
    <row r="63" spans="1:17" x14ac:dyDescent="0.25">
      <c r="A63" s="2" t="s">
        <v>63</v>
      </c>
      <c r="B63" s="2">
        <v>62</v>
      </c>
      <c r="C63" s="7">
        <v>1375664.6086436964</v>
      </c>
      <c r="D63" s="7">
        <v>553633</v>
      </c>
      <c r="E63" s="7">
        <v>3871</v>
      </c>
      <c r="F63" s="15">
        <v>2.4847951777507777</v>
      </c>
      <c r="G63" s="15">
        <v>143.02066649444589</v>
      </c>
      <c r="H63" s="72">
        <f t="shared" si="2"/>
        <v>0.93727806989515972</v>
      </c>
      <c r="I63" s="72">
        <f t="shared" si="3"/>
        <v>0.96689808371457742</v>
      </c>
      <c r="J63" s="72">
        <f t="shared" si="4"/>
        <v>0.96761301796010868</v>
      </c>
      <c r="K63" s="72">
        <f t="shared" si="5"/>
        <v>1.0018115942028984</v>
      </c>
      <c r="L63" s="72">
        <v>14.134447524046854</v>
      </c>
      <c r="M63" s="72">
        <v>0.91019023271126276</v>
      </c>
      <c r="N63" s="72">
        <v>4.9629891407579434</v>
      </c>
      <c r="O63" s="72">
        <v>8.2612681505776475</v>
      </c>
      <c r="P63">
        <f t="shared" si="0"/>
        <v>1332866.3331937953</v>
      </c>
      <c r="Q63">
        <f t="shared" si="1"/>
        <v>-42798.275449901121</v>
      </c>
    </row>
    <row r="64" spans="1:17" x14ac:dyDescent="0.25">
      <c r="A64" s="2" t="s">
        <v>64</v>
      </c>
      <c r="B64" s="2">
        <v>63</v>
      </c>
      <c r="C64" s="7">
        <v>1654808.2055367455</v>
      </c>
      <c r="D64" s="7">
        <v>606682</v>
      </c>
      <c r="E64" s="7">
        <v>3936</v>
      </c>
      <c r="F64" s="15">
        <v>2.7276368930292074</v>
      </c>
      <c r="G64" s="15">
        <v>154.13668699186991</v>
      </c>
      <c r="H64" s="72">
        <f t="shared" si="2"/>
        <v>1.2029154454793047</v>
      </c>
      <c r="I64" s="72">
        <f t="shared" si="3"/>
        <v>1.0977310795887203</v>
      </c>
      <c r="J64" s="72">
        <f t="shared" si="4"/>
        <v>1.0777231764463613</v>
      </c>
      <c r="K64" s="72">
        <f t="shared" si="5"/>
        <v>1.0167915267372771</v>
      </c>
      <c r="L64" s="72">
        <v>14.319195672184575</v>
      </c>
      <c r="M64" s="72">
        <v>1.0034356273938319</v>
      </c>
      <c r="N64" s="72">
        <v>5.0378397866185987</v>
      </c>
      <c r="O64" s="72">
        <v>8.2779202581721432</v>
      </c>
      <c r="P64">
        <f t="shared" si="0"/>
        <v>1630836.8673151354</v>
      </c>
      <c r="Q64">
        <f t="shared" si="1"/>
        <v>-23971.338221610058</v>
      </c>
    </row>
    <row r="65" spans="1:17" x14ac:dyDescent="0.25">
      <c r="A65" s="2" t="s">
        <v>65</v>
      </c>
      <c r="B65" s="2">
        <v>64</v>
      </c>
      <c r="C65" s="7">
        <v>1575672.110469362</v>
      </c>
      <c r="D65" s="7">
        <v>625041</v>
      </c>
      <c r="E65" s="7">
        <v>4063</v>
      </c>
      <c r="F65" s="15">
        <v>2.5209100050546476</v>
      </c>
      <c r="G65" s="15">
        <v>153.83731233079007</v>
      </c>
      <c r="H65" s="72">
        <f t="shared" si="2"/>
        <v>0.95217808637725765</v>
      </c>
      <c r="I65" s="72">
        <f t="shared" si="3"/>
        <v>0.92421026108611659</v>
      </c>
      <c r="J65" s="72">
        <f t="shared" si="4"/>
        <v>0.99805773260784025</v>
      </c>
      <c r="K65" s="72">
        <f t="shared" si="5"/>
        <v>1.0322662601626016</v>
      </c>
      <c r="L65" s="72">
        <v>14.27019247602156</v>
      </c>
      <c r="M65" s="72">
        <v>0.92461994945460646</v>
      </c>
      <c r="N65" s="72">
        <v>5.0358956305792262</v>
      </c>
      <c r="O65" s="72">
        <v>8.3096768959877263</v>
      </c>
      <c r="P65">
        <f t="shared" si="0"/>
        <v>1551006.0446455616</v>
      </c>
      <c r="Q65">
        <f t="shared" si="1"/>
        <v>-24666.065823800396</v>
      </c>
    </row>
    <row r="66" spans="1:17" x14ac:dyDescent="0.25">
      <c r="A66" s="2" t="s">
        <v>66</v>
      </c>
      <c r="B66" s="2">
        <v>65</v>
      </c>
      <c r="C66" s="7">
        <v>1697765.4849631547</v>
      </c>
      <c r="D66" s="7">
        <v>631180</v>
      </c>
      <c r="E66" s="7">
        <v>4104</v>
      </c>
      <c r="F66" s="15">
        <v>2.6898277590594675</v>
      </c>
      <c r="G66" s="15">
        <v>153.7962962962963</v>
      </c>
      <c r="H66" s="72">
        <f t="shared" si="2"/>
        <v>1.0774865364961137</v>
      </c>
      <c r="I66" s="72">
        <f t="shared" si="3"/>
        <v>1.0670066577807715</v>
      </c>
      <c r="J66" s="72">
        <f t="shared" si="4"/>
        <v>0.99973338045320526</v>
      </c>
      <c r="K66" s="72">
        <f t="shared" si="5"/>
        <v>1.0100910657149889</v>
      </c>
      <c r="L66" s="72">
        <v>14.344823523808044</v>
      </c>
      <c r="M66" s="72">
        <v>0.98947716147431675</v>
      </c>
      <c r="N66" s="72">
        <v>5.0356289754831209</v>
      </c>
      <c r="O66" s="72">
        <v>8.3197173868506056</v>
      </c>
      <c r="P66">
        <f t="shared" ref="P66:P129" si="6">$T$43+$T$44*E66+$T$45*F66+$T$46*G66</f>
        <v>1665959.5477438702</v>
      </c>
      <c r="Q66">
        <f t="shared" si="1"/>
        <v>-31805.937219284475</v>
      </c>
    </row>
    <row r="67" spans="1:17" x14ac:dyDescent="0.25">
      <c r="A67" s="4" t="s">
        <v>67</v>
      </c>
      <c r="B67" s="2">
        <v>66</v>
      </c>
      <c r="C67" s="7">
        <v>1704662.9821416715</v>
      </c>
      <c r="D67" s="7">
        <v>624826</v>
      </c>
      <c r="E67" s="7">
        <v>4103</v>
      </c>
      <c r="F67" s="15">
        <v>2.7282203079604104</v>
      </c>
      <c r="G67" s="15">
        <v>152.28515720204729</v>
      </c>
      <c r="H67" s="72">
        <f t="shared" si="2"/>
        <v>1.0040626913667445</v>
      </c>
      <c r="I67" s="72">
        <f t="shared" si="3"/>
        <v>1.0142732369281398</v>
      </c>
      <c r="J67" s="72">
        <f t="shared" si="4"/>
        <v>0.99017441166894071</v>
      </c>
      <c r="K67" s="72">
        <f t="shared" si="5"/>
        <v>0.99975633528265107</v>
      </c>
      <c r="L67" s="72">
        <v>14.348877984728528</v>
      </c>
      <c r="M67" s="72">
        <v>1.0036494947704637</v>
      </c>
      <c r="N67" s="72">
        <v>5.0257547975158783</v>
      </c>
      <c r="O67" s="72">
        <v>8.3194736924421857</v>
      </c>
      <c r="P67">
        <f t="shared" si="6"/>
        <v>1670768.4030922584</v>
      </c>
      <c r="Q67">
        <f t="shared" ref="Q67:Q130" si="7">P67-C67</f>
        <v>-33894.579049413092</v>
      </c>
    </row>
    <row r="68" spans="1:17" x14ac:dyDescent="0.25">
      <c r="A68" s="6" t="s">
        <v>68</v>
      </c>
      <c r="B68" s="2">
        <v>67</v>
      </c>
      <c r="C68" s="7">
        <v>1637579.8977627298</v>
      </c>
      <c r="D68" s="7">
        <v>599117</v>
      </c>
      <c r="E68" s="7">
        <v>4117</v>
      </c>
      <c r="F68" s="15">
        <v>2.7333223690242971</v>
      </c>
      <c r="G68" s="15">
        <v>145.52271071168326</v>
      </c>
      <c r="H68" s="72">
        <f t="shared" ref="H68:H131" si="8">C68/C67</f>
        <v>0.96064730384732056</v>
      </c>
      <c r="I68" s="72">
        <f t="shared" ref="I68:I131" si="9">F68/F67</f>
        <v>1.0018701059621176</v>
      </c>
      <c r="J68" s="72">
        <f t="shared" ref="J68:J131" si="10">G68/G67</f>
        <v>0.95559352851839774</v>
      </c>
      <c r="K68" s="72">
        <f t="shared" ref="K68:K131" si="11">E68/E67</f>
        <v>1.0034121374603948</v>
      </c>
      <c r="L68" s="72">
        <v>14.308730037828086</v>
      </c>
      <c r="M68" s="72">
        <v>1.0055178542614782</v>
      </c>
      <c r="N68" s="72">
        <v>4.9803321617967029</v>
      </c>
      <c r="O68" s="72">
        <v>8.3228800217699046</v>
      </c>
      <c r="P68">
        <f t="shared" si="6"/>
        <v>1599967.3444298774</v>
      </c>
      <c r="Q68">
        <f t="shared" si="7"/>
        <v>-37612.553332852433</v>
      </c>
    </row>
    <row r="69" spans="1:17" x14ac:dyDescent="0.25">
      <c r="A69" s="3" t="s">
        <v>69</v>
      </c>
      <c r="B69" s="2">
        <v>68</v>
      </c>
      <c r="C69" s="7">
        <v>1685998.9709885148</v>
      </c>
      <c r="D69" s="7">
        <v>592884</v>
      </c>
      <c r="E69" s="7">
        <v>4088</v>
      </c>
      <c r="F69" s="15">
        <v>2.8437248618423077</v>
      </c>
      <c r="G69" s="15">
        <v>145.03033268101763</v>
      </c>
      <c r="H69" s="72">
        <f t="shared" si="8"/>
        <v>1.0295674570089286</v>
      </c>
      <c r="I69" s="72">
        <f t="shared" si="9"/>
        <v>1.0403913179320377</v>
      </c>
      <c r="J69" s="72">
        <f t="shared" si="10"/>
        <v>0.99661648667580716</v>
      </c>
      <c r="K69" s="72">
        <f t="shared" si="11"/>
        <v>0.99295603594850623</v>
      </c>
      <c r="L69" s="72">
        <v>14.337868807216655</v>
      </c>
      <c r="M69" s="72">
        <v>1.0451147638863363</v>
      </c>
      <c r="N69" s="72">
        <v>4.9769429114467778</v>
      </c>
      <c r="O69" s="72">
        <v>8.3158111318835406</v>
      </c>
      <c r="P69">
        <f t="shared" si="6"/>
        <v>1649213.5997704209</v>
      </c>
      <c r="Q69">
        <f t="shared" si="7"/>
        <v>-36785.371218093904</v>
      </c>
    </row>
    <row r="70" spans="1:17" x14ac:dyDescent="0.25">
      <c r="A70" s="3" t="s">
        <v>70</v>
      </c>
      <c r="B70" s="2">
        <v>69</v>
      </c>
      <c r="C70" s="7">
        <v>1633977.9924317864</v>
      </c>
      <c r="D70" s="7">
        <v>577428</v>
      </c>
      <c r="E70" s="7">
        <v>3997</v>
      </c>
      <c r="F70" s="15">
        <v>2.8297519213335454</v>
      </c>
      <c r="G70" s="15">
        <v>144.46534901175883</v>
      </c>
      <c r="H70" s="72">
        <f t="shared" si="8"/>
        <v>0.96914530824047407</v>
      </c>
      <c r="I70" s="72">
        <f t="shared" si="9"/>
        <v>0.99508639506716912</v>
      </c>
      <c r="J70" s="72">
        <f t="shared" si="10"/>
        <v>0.99610437583080347</v>
      </c>
      <c r="K70" s="72">
        <f t="shared" si="11"/>
        <v>0.97773972602739723</v>
      </c>
      <c r="L70" s="72">
        <v>14.306528085787384</v>
      </c>
      <c r="M70" s="72">
        <v>1.0401890475065894</v>
      </c>
      <c r="N70" s="72">
        <v>4.9730396795694727</v>
      </c>
      <c r="O70" s="72">
        <v>8.2932993587113231</v>
      </c>
      <c r="P70">
        <f t="shared" si="6"/>
        <v>1600959.48073323</v>
      </c>
      <c r="Q70">
        <f t="shared" si="7"/>
        <v>-33018.511698556365</v>
      </c>
    </row>
    <row r="71" spans="1:17" x14ac:dyDescent="0.25">
      <c r="A71" s="5" t="s">
        <v>71</v>
      </c>
      <c r="B71" s="2">
        <v>70</v>
      </c>
      <c r="C71" s="7">
        <v>1591616.7762065988</v>
      </c>
      <c r="D71" s="7">
        <v>589537</v>
      </c>
      <c r="E71" s="7">
        <v>3915</v>
      </c>
      <c r="F71" s="15">
        <v>2.6997741892478313</v>
      </c>
      <c r="G71" s="15">
        <v>150.58416347381865</v>
      </c>
      <c r="H71" s="72">
        <f t="shared" si="8"/>
        <v>0.97407479389478013</v>
      </c>
      <c r="I71" s="72">
        <f t="shared" si="9"/>
        <v>0.95406744629951135</v>
      </c>
      <c r="J71" s="72">
        <f t="shared" si="10"/>
        <v>1.0423548934323468</v>
      </c>
      <c r="K71" s="72">
        <f t="shared" si="11"/>
        <v>0.97948461346009508</v>
      </c>
      <c r="L71" s="72">
        <v>14.280260897945935</v>
      </c>
      <c r="M71" s="72">
        <v>0.99316813590088349</v>
      </c>
      <c r="N71" s="72">
        <v>5.0145221536201472</v>
      </c>
      <c r="O71" s="72">
        <v>8.2725706084249033</v>
      </c>
      <c r="P71">
        <f t="shared" si="6"/>
        <v>1565095.9949314713</v>
      </c>
      <c r="Q71">
        <f t="shared" si="7"/>
        <v>-26520.781275127549</v>
      </c>
    </row>
    <row r="72" spans="1:17" x14ac:dyDescent="0.25">
      <c r="A72" s="5" t="s">
        <v>72</v>
      </c>
      <c r="B72" s="2">
        <v>71</v>
      </c>
      <c r="C72" s="7">
        <v>1613879.3732988115</v>
      </c>
      <c r="D72" s="7">
        <v>574204</v>
      </c>
      <c r="E72" s="7">
        <v>3871</v>
      </c>
      <c r="F72" s="15">
        <v>2.8106376362735395</v>
      </c>
      <c r="G72" s="15">
        <v>148.33479721002325</v>
      </c>
      <c r="H72" s="72">
        <f t="shared" si="8"/>
        <v>1.0139874104275732</v>
      </c>
      <c r="I72" s="72">
        <f t="shared" si="9"/>
        <v>1.0410639702636002</v>
      </c>
      <c r="J72" s="72">
        <f t="shared" si="10"/>
        <v>0.98506239825022179</v>
      </c>
      <c r="K72" s="72">
        <f t="shared" si="11"/>
        <v>0.98876117496807148</v>
      </c>
      <c r="L72" s="72">
        <v>14.294151387285948</v>
      </c>
      <c r="M72" s="72">
        <v>1.0334113744272497</v>
      </c>
      <c r="N72" s="72">
        <v>4.9994718622810517</v>
      </c>
      <c r="O72" s="72">
        <v>8.2612681505776475</v>
      </c>
      <c r="P72">
        <f t="shared" si="6"/>
        <v>1588602.5374758733</v>
      </c>
      <c r="Q72">
        <f t="shared" si="7"/>
        <v>-25276.835822938243</v>
      </c>
    </row>
    <row r="73" spans="1:17" x14ac:dyDescent="0.25">
      <c r="A73" s="5" t="s">
        <v>73</v>
      </c>
      <c r="B73" s="2">
        <v>72</v>
      </c>
      <c r="C73" s="7">
        <v>1557860.9174799176</v>
      </c>
      <c r="D73" s="7">
        <v>536506</v>
      </c>
      <c r="E73" s="7">
        <v>3824</v>
      </c>
      <c r="F73" s="15">
        <v>2.9037157412590311</v>
      </c>
      <c r="G73" s="15">
        <v>140.29968619246861</v>
      </c>
      <c r="H73" s="72">
        <f t="shared" si="8"/>
        <v>0.96528956454509318</v>
      </c>
      <c r="I73" s="72">
        <f t="shared" si="9"/>
        <v>1.0331163661171556</v>
      </c>
      <c r="J73" s="72">
        <f t="shared" si="10"/>
        <v>0.94583124682350872</v>
      </c>
      <c r="K73" s="72">
        <f t="shared" si="11"/>
        <v>0.98785843451304578</v>
      </c>
      <c r="L73" s="72">
        <v>14.25882423151784</v>
      </c>
      <c r="M73" s="72">
        <v>1.0659912069300963</v>
      </c>
      <c r="N73" s="72">
        <v>4.9437807504164528</v>
      </c>
      <c r="O73" s="72">
        <v>8.2490522741712926</v>
      </c>
      <c r="P73">
        <f t="shared" si="6"/>
        <v>1532878.0119400681</v>
      </c>
      <c r="Q73">
        <f t="shared" si="7"/>
        <v>-24982.90553984954</v>
      </c>
    </row>
    <row r="74" spans="1:17" x14ac:dyDescent="0.25">
      <c r="A74" s="2" t="s">
        <v>74</v>
      </c>
      <c r="B74" s="2">
        <v>73</v>
      </c>
      <c r="C74" s="7">
        <v>1542110.1706167429</v>
      </c>
      <c r="D74" s="7">
        <v>587931</v>
      </c>
      <c r="E74" s="7">
        <v>3804</v>
      </c>
      <c r="F74" s="15">
        <v>2.6229441390515942</v>
      </c>
      <c r="G74" s="15">
        <v>154.55599369085172</v>
      </c>
      <c r="H74" s="72">
        <f t="shared" si="8"/>
        <v>0.98988950381485019</v>
      </c>
      <c r="I74" s="72">
        <f t="shared" si="9"/>
        <v>0.90330609907232295</v>
      </c>
      <c r="J74" s="72">
        <f t="shared" si="10"/>
        <v>1.1016132529250688</v>
      </c>
      <c r="K74" s="72">
        <f t="shared" si="11"/>
        <v>0.99476987447698739</v>
      </c>
      <c r="L74" s="72">
        <v>14.248662277126991</v>
      </c>
      <c r="M74" s="72">
        <v>0.96429740407069242</v>
      </c>
      <c r="N74" s="72">
        <v>5.0405564493910164</v>
      </c>
      <c r="O74" s="72">
        <v>8.2438084236652802</v>
      </c>
      <c r="P74">
        <f t="shared" si="6"/>
        <v>1525125.2956760684</v>
      </c>
      <c r="Q74">
        <f t="shared" si="7"/>
        <v>-16984.874940674519</v>
      </c>
    </row>
    <row r="75" spans="1:17" x14ac:dyDescent="0.25">
      <c r="A75" s="2" t="s">
        <v>75</v>
      </c>
      <c r="B75" s="2">
        <v>74</v>
      </c>
      <c r="C75" s="7">
        <v>1441947.7527716921</v>
      </c>
      <c r="D75" s="7">
        <v>538954</v>
      </c>
      <c r="E75" s="7">
        <v>3809</v>
      </c>
      <c r="F75" s="15">
        <v>2.6754560737496931</v>
      </c>
      <c r="G75" s="15">
        <v>141.49488054607508</v>
      </c>
      <c r="H75" s="72">
        <f t="shared" si="8"/>
        <v>0.93504846816165388</v>
      </c>
      <c r="I75" s="72">
        <f t="shared" si="9"/>
        <v>1.0200202260948974</v>
      </c>
      <c r="J75" s="72">
        <f t="shared" si="10"/>
        <v>0.91549267787762445</v>
      </c>
      <c r="K75" s="72">
        <f t="shared" si="11"/>
        <v>1.0013144058885384</v>
      </c>
      <c r="L75" s="72">
        <v>14.181505363696065</v>
      </c>
      <c r="M75" s="72">
        <v>0.9841198606750714</v>
      </c>
      <c r="N75" s="72">
        <v>4.9522635365423895</v>
      </c>
      <c r="O75" s="72">
        <v>8.2451219664786048</v>
      </c>
      <c r="P75">
        <f t="shared" si="6"/>
        <v>1405657.3898662692</v>
      </c>
      <c r="Q75">
        <f t="shared" si="7"/>
        <v>-36290.362905422924</v>
      </c>
    </row>
    <row r="76" spans="1:17" x14ac:dyDescent="0.25">
      <c r="A76" s="2" t="s">
        <v>76</v>
      </c>
      <c r="B76" s="2">
        <v>75</v>
      </c>
      <c r="C76" s="7">
        <v>1690088.9928965012</v>
      </c>
      <c r="D76" s="7">
        <v>605285</v>
      </c>
      <c r="E76" s="7">
        <v>3827</v>
      </c>
      <c r="F76" s="15">
        <v>2.7922201820572146</v>
      </c>
      <c r="G76" s="15">
        <v>158.16174549255291</v>
      </c>
      <c r="H76" s="72">
        <f t="shared" si="8"/>
        <v>1.1720875389887293</v>
      </c>
      <c r="I76" s="72">
        <f t="shared" si="9"/>
        <v>1.0436426930919014</v>
      </c>
      <c r="J76" s="72">
        <f t="shared" si="10"/>
        <v>1.1177912930994742</v>
      </c>
      <c r="K76" s="72">
        <f t="shared" si="11"/>
        <v>1.0047256497768444</v>
      </c>
      <c r="L76" s="72">
        <v>14.340291744031484</v>
      </c>
      <c r="M76" s="72">
        <v>1.0268370435590435</v>
      </c>
      <c r="N76" s="72">
        <v>5.0636182150467386</v>
      </c>
      <c r="O76" s="72">
        <v>8.2498364854257016</v>
      </c>
      <c r="P76">
        <f t="shared" si="6"/>
        <v>1676277.936323564</v>
      </c>
      <c r="Q76">
        <f t="shared" si="7"/>
        <v>-13811.056572937174</v>
      </c>
    </row>
    <row r="77" spans="1:17" x14ac:dyDescent="0.25">
      <c r="A77" s="2" t="s">
        <v>77</v>
      </c>
      <c r="B77" s="2">
        <v>76</v>
      </c>
      <c r="C77" s="7">
        <v>1475814.9107083583</v>
      </c>
      <c r="D77" s="7">
        <v>546132</v>
      </c>
      <c r="E77" s="7">
        <v>3848</v>
      </c>
      <c r="F77" s="15">
        <v>2.7023044075578033</v>
      </c>
      <c r="G77" s="15">
        <v>141.92619542619542</v>
      </c>
      <c r="H77" s="72">
        <f t="shared" si="8"/>
        <v>0.87321727844584285</v>
      </c>
      <c r="I77" s="72">
        <f t="shared" si="9"/>
        <v>0.9677977492329547</v>
      </c>
      <c r="J77" s="72">
        <f t="shared" si="10"/>
        <v>0.89734843899328398</v>
      </c>
      <c r="K77" s="72">
        <f t="shared" si="11"/>
        <v>1.0054873268879017</v>
      </c>
      <c r="L77" s="72">
        <v>14.204720877030331</v>
      </c>
      <c r="M77" s="72">
        <v>0.99410489328034612</v>
      </c>
      <c r="N77" s="72">
        <v>4.9553071719643889</v>
      </c>
      <c r="O77" s="72">
        <v>8.2553088117855964</v>
      </c>
      <c r="P77">
        <f t="shared" si="6"/>
        <v>1440946.0710445074</v>
      </c>
      <c r="Q77">
        <f t="shared" si="7"/>
        <v>-34868.839663850842</v>
      </c>
    </row>
    <row r="78" spans="1:17" x14ac:dyDescent="0.25">
      <c r="A78" s="2" t="s">
        <v>78</v>
      </c>
      <c r="B78" s="2">
        <v>77</v>
      </c>
      <c r="C78" s="7">
        <v>1792263.3605523468</v>
      </c>
      <c r="D78" s="7">
        <v>596775</v>
      </c>
      <c r="E78" s="7">
        <v>3873</v>
      </c>
      <c r="F78" s="15">
        <v>3.0032480592389876</v>
      </c>
      <c r="G78" s="15">
        <v>154.08597986057319</v>
      </c>
      <c r="H78" s="72">
        <f t="shared" si="8"/>
        <v>1.2144228571942672</v>
      </c>
      <c r="I78" s="72">
        <f t="shared" si="9"/>
        <v>1.1113655629763639</v>
      </c>
      <c r="J78" s="72">
        <f t="shared" si="10"/>
        <v>1.0856768153184315</v>
      </c>
      <c r="K78" s="72">
        <f t="shared" si="11"/>
        <v>1.0064968814968815</v>
      </c>
      <c r="L78" s="72">
        <v>14.398989826312718</v>
      </c>
      <c r="M78" s="72">
        <v>1.0996943893988731</v>
      </c>
      <c r="N78" s="72">
        <v>5.0375107573990929</v>
      </c>
      <c r="O78" s="72">
        <v>8.2617846795147525</v>
      </c>
      <c r="P78">
        <f t="shared" si="6"/>
        <v>1770980.9690256196</v>
      </c>
      <c r="Q78">
        <f t="shared" si="7"/>
        <v>-21282.391526727239</v>
      </c>
    </row>
    <row r="79" spans="1:17" x14ac:dyDescent="0.25">
      <c r="A79" s="4" t="s">
        <v>79</v>
      </c>
      <c r="B79" s="2">
        <v>78</v>
      </c>
      <c r="C79" s="7">
        <v>1693055.1350992497</v>
      </c>
      <c r="D79" s="7">
        <v>580640</v>
      </c>
      <c r="E79" s="7">
        <v>3896</v>
      </c>
      <c r="F79" s="15">
        <v>2.9158430957206698</v>
      </c>
      <c r="G79" s="15">
        <v>149.03490759753595</v>
      </c>
      <c r="H79" s="72">
        <f t="shared" si="8"/>
        <v>0.94464640206530659</v>
      </c>
      <c r="I79" s="72">
        <f t="shared" si="9"/>
        <v>0.97089652210065325</v>
      </c>
      <c r="J79" s="72">
        <f t="shared" si="10"/>
        <v>0.96721913137322568</v>
      </c>
      <c r="K79" s="72">
        <f t="shared" si="11"/>
        <v>1.0059385489284791</v>
      </c>
      <c r="L79" s="72">
        <v>14.342045227093708</v>
      </c>
      <c r="M79" s="72">
        <v>1.0701590046468101</v>
      </c>
      <c r="N79" s="72">
        <v>5.0041805576844718</v>
      </c>
      <c r="O79" s="72">
        <v>8.2677056647624259</v>
      </c>
      <c r="P79">
        <f t="shared" si="6"/>
        <v>1668475.0826034478</v>
      </c>
      <c r="Q79">
        <f t="shared" si="7"/>
        <v>-24580.052495801821</v>
      </c>
    </row>
    <row r="80" spans="1:17" x14ac:dyDescent="0.25">
      <c r="A80" s="6" t="s">
        <v>80</v>
      </c>
      <c r="B80" s="2">
        <v>79</v>
      </c>
      <c r="C80" s="7">
        <v>1700607.1167762065</v>
      </c>
      <c r="D80" s="7">
        <v>549657</v>
      </c>
      <c r="E80" s="7">
        <v>3926</v>
      </c>
      <c r="F80" s="15">
        <v>3.0939424346023183</v>
      </c>
      <c r="G80" s="15">
        <v>140.00433010697913</v>
      </c>
      <c r="H80" s="72">
        <f t="shared" si="8"/>
        <v>1.0044605645264555</v>
      </c>
      <c r="I80" s="72">
        <f t="shared" si="9"/>
        <v>1.0610798774265424</v>
      </c>
      <c r="J80" s="72">
        <f t="shared" si="10"/>
        <v>0.93940629322263469</v>
      </c>
      <c r="K80" s="72">
        <f t="shared" si="11"/>
        <v>1.0077002053388091</v>
      </c>
      <c r="L80" s="72">
        <v>14.346495872787008</v>
      </c>
      <c r="M80" s="72">
        <v>1.1294461464840337</v>
      </c>
      <c r="N80" s="72">
        <v>4.9416733514665676</v>
      </c>
      <c r="O80" s="72">
        <v>8.2753763748364069</v>
      </c>
      <c r="P80">
        <f t="shared" si="6"/>
        <v>1679884.1091784996</v>
      </c>
      <c r="Q80">
        <f t="shared" si="7"/>
        <v>-20723.007597706979</v>
      </c>
    </row>
    <row r="81" spans="1:17" x14ac:dyDescent="0.25">
      <c r="A81" s="3" t="s">
        <v>81</v>
      </c>
      <c r="B81" s="2">
        <v>80</v>
      </c>
      <c r="C81" s="7">
        <v>1720283.7084246166</v>
      </c>
      <c r="D81" s="7">
        <v>564177</v>
      </c>
      <c r="E81" s="7">
        <v>3890</v>
      </c>
      <c r="F81" s="15">
        <v>3.0491914920753889</v>
      </c>
      <c r="G81" s="15">
        <v>145.03264781491004</v>
      </c>
      <c r="H81" s="72">
        <f t="shared" si="8"/>
        <v>1.0115703335910475</v>
      </c>
      <c r="I81" s="72">
        <f t="shared" si="9"/>
        <v>0.98553594855985693</v>
      </c>
      <c r="J81" s="72">
        <f t="shared" si="10"/>
        <v>1.0359154442158232</v>
      </c>
      <c r="K81" s="72">
        <f t="shared" si="11"/>
        <v>0.9908303616912888</v>
      </c>
      <c r="L81" s="72">
        <v>14.357999781945914</v>
      </c>
      <c r="M81" s="72">
        <v>1.1148764709127501</v>
      </c>
      <c r="N81" s="72">
        <v>4.9769588744206708</v>
      </c>
      <c r="O81" s="72">
        <v>8.2661644366124918</v>
      </c>
      <c r="P81">
        <f t="shared" si="6"/>
        <v>1698805.2959002629</v>
      </c>
      <c r="Q81">
        <f t="shared" si="7"/>
        <v>-21478.412524353713</v>
      </c>
    </row>
    <row r="82" spans="1:17" x14ac:dyDescent="0.25">
      <c r="A82" s="3" t="s">
        <v>82</v>
      </c>
      <c r="B82" s="2">
        <v>81</v>
      </c>
      <c r="C82" s="7">
        <v>1555636.3274248156</v>
      </c>
      <c r="D82" s="7">
        <v>536127</v>
      </c>
      <c r="E82" s="7">
        <v>3823</v>
      </c>
      <c r="F82" s="15">
        <v>2.9016190705277212</v>
      </c>
      <c r="G82" s="15">
        <v>140.23724823437092</v>
      </c>
      <c r="H82" s="72">
        <f t="shared" si="8"/>
        <v>0.90429056544947461</v>
      </c>
      <c r="I82" s="72">
        <f t="shared" si="9"/>
        <v>0.95160277013392014</v>
      </c>
      <c r="J82" s="72">
        <f t="shared" si="10"/>
        <v>0.96693572341960565</v>
      </c>
      <c r="K82" s="72">
        <f t="shared" si="11"/>
        <v>0.98277634961439586</v>
      </c>
      <c r="L82" s="72">
        <v>14.257395233668365</v>
      </c>
      <c r="M82" s="72">
        <v>1.0652688813828375</v>
      </c>
      <c r="N82" s="72">
        <v>4.9433356185891144</v>
      </c>
      <c r="O82" s="72">
        <v>8.2487907336964135</v>
      </c>
      <c r="P82">
        <f t="shared" si="6"/>
        <v>1530536.152505602</v>
      </c>
      <c r="Q82">
        <f t="shared" si="7"/>
        <v>-25100.174919213634</v>
      </c>
    </row>
    <row r="83" spans="1:17" x14ac:dyDescent="0.25">
      <c r="A83" s="5" t="s">
        <v>83</v>
      </c>
      <c r="B83" s="2">
        <v>82</v>
      </c>
      <c r="C83" s="7">
        <v>1638029.4430060412</v>
      </c>
      <c r="D83" s="7">
        <v>586988</v>
      </c>
      <c r="E83" s="7">
        <v>3802</v>
      </c>
      <c r="F83" s="15">
        <v>2.7905671717412304</v>
      </c>
      <c r="G83" s="15">
        <v>154.38926880589165</v>
      </c>
      <c r="H83" s="72">
        <f t="shared" si="8"/>
        <v>1.0529642527168406</v>
      </c>
      <c r="I83" s="72">
        <f t="shared" si="9"/>
        <v>0.96172760928046508</v>
      </c>
      <c r="J83" s="72">
        <f t="shared" si="10"/>
        <v>1.1009148478717239</v>
      </c>
      <c r="K83" s="72">
        <f t="shared" si="11"/>
        <v>0.99450693172900861</v>
      </c>
      <c r="L83" s="72">
        <v>14.309004518206766</v>
      </c>
      <c r="M83" s="72">
        <v>1.0262448625356464</v>
      </c>
      <c r="N83" s="72">
        <v>5.0394771326227463</v>
      </c>
      <c r="O83" s="72">
        <v>8.2432825230483751</v>
      </c>
      <c r="P83">
        <f t="shared" si="6"/>
        <v>1622081.9491164887</v>
      </c>
      <c r="Q83">
        <f t="shared" si="7"/>
        <v>-15947.493889552541</v>
      </c>
    </row>
    <row r="84" spans="1:17" x14ac:dyDescent="0.25">
      <c r="A84" s="5" t="s">
        <v>84</v>
      </c>
      <c r="B84" s="2">
        <v>83</v>
      </c>
      <c r="C84" s="7">
        <v>1606678.8820288123</v>
      </c>
      <c r="D84" s="7">
        <v>554497</v>
      </c>
      <c r="E84" s="7">
        <v>3791</v>
      </c>
      <c r="F84" s="15">
        <v>2.8975429660193153</v>
      </c>
      <c r="G84" s="15">
        <v>146.26668425217622</v>
      </c>
      <c r="H84" s="72">
        <f t="shared" si="8"/>
        <v>0.98086080741033832</v>
      </c>
      <c r="I84" s="72">
        <f t="shared" si="9"/>
        <v>1.0383347856168377</v>
      </c>
      <c r="J84" s="72">
        <f t="shared" si="10"/>
        <v>0.94738893048371342</v>
      </c>
      <c r="K84" s="72">
        <f t="shared" si="11"/>
        <v>0.99710678590215673</v>
      </c>
      <c r="L84" s="72">
        <v>14.289679800252269</v>
      </c>
      <c r="M84" s="72">
        <v>1.0638631247738766</v>
      </c>
      <c r="N84" s="72">
        <v>4.9854315599620573</v>
      </c>
      <c r="O84" s="72">
        <v>8.2403851155163341</v>
      </c>
      <c r="P84">
        <f t="shared" si="6"/>
        <v>1586790.7826125107</v>
      </c>
      <c r="Q84">
        <f t="shared" si="7"/>
        <v>-19888.099416301586</v>
      </c>
    </row>
    <row r="85" spans="1:17" x14ac:dyDescent="0.25">
      <c r="A85" s="5" t="s">
        <v>85</v>
      </c>
      <c r="B85" s="2">
        <v>84</v>
      </c>
      <c r="C85" s="7">
        <v>1491364.0045143729</v>
      </c>
      <c r="D85" s="7">
        <v>499075</v>
      </c>
      <c r="E85" s="7">
        <v>3758</v>
      </c>
      <c r="F85" s="15">
        <v>2.9882562831525781</v>
      </c>
      <c r="G85" s="15">
        <v>132.80335284725919</v>
      </c>
      <c r="H85" s="72">
        <f t="shared" si="8"/>
        <v>0.92822780033753416</v>
      </c>
      <c r="I85" s="72">
        <f t="shared" si="9"/>
        <v>1.0313069791188934</v>
      </c>
      <c r="J85" s="72">
        <f t="shared" si="10"/>
        <v>0.90795353382247257</v>
      </c>
      <c r="K85" s="72">
        <f t="shared" si="11"/>
        <v>0.99129517277763124</v>
      </c>
      <c r="L85" s="72">
        <v>14.215201698434049</v>
      </c>
      <c r="M85" s="72">
        <v>1.0946900343931949</v>
      </c>
      <c r="N85" s="72">
        <v>4.8888694840674436</v>
      </c>
      <c r="O85" s="72">
        <v>8.2316421799734112</v>
      </c>
      <c r="P85">
        <f t="shared" si="6"/>
        <v>1471406.5287489295</v>
      </c>
      <c r="Q85">
        <f t="shared" si="7"/>
        <v>-19957.475765443407</v>
      </c>
    </row>
    <row r="86" spans="1:17" x14ac:dyDescent="0.25">
      <c r="A86" s="2" t="s">
        <v>86</v>
      </c>
      <c r="B86" s="2">
        <v>85</v>
      </c>
      <c r="C86" s="7">
        <v>1587683.2304321846</v>
      </c>
      <c r="D86" s="7">
        <v>588419</v>
      </c>
      <c r="E86" s="7">
        <v>3774</v>
      </c>
      <c r="F86" s="15">
        <v>2.6982188379916092</v>
      </c>
      <c r="G86" s="15">
        <v>155.91388447270799</v>
      </c>
      <c r="H86" s="72">
        <f t="shared" si="8"/>
        <v>1.0645846524565783</v>
      </c>
      <c r="I86" s="72">
        <f t="shared" si="9"/>
        <v>0.9029409067769173</v>
      </c>
      <c r="J86" s="72">
        <f t="shared" si="10"/>
        <v>1.1740206939807376</v>
      </c>
      <c r="K86" s="72">
        <f t="shared" si="11"/>
        <v>1.0042575838211816</v>
      </c>
      <c r="L86" s="72">
        <v>14.277786423833206</v>
      </c>
      <c r="M86" s="72">
        <v>0.99259186568659608</v>
      </c>
      <c r="N86" s="72">
        <v>5.0493038322181141</v>
      </c>
      <c r="O86" s="72">
        <v>8.2358907259284955</v>
      </c>
      <c r="P86">
        <f t="shared" si="6"/>
        <v>1574730.2981403698</v>
      </c>
      <c r="Q86">
        <f t="shared" si="7"/>
        <v>-12952.932291814825</v>
      </c>
    </row>
    <row r="87" spans="1:17" x14ac:dyDescent="0.25">
      <c r="A87" s="2" t="s">
        <v>87</v>
      </c>
      <c r="B87" s="2">
        <v>86</v>
      </c>
      <c r="C87" s="7">
        <v>1636099.0174600012</v>
      </c>
      <c r="D87" s="7">
        <v>515990</v>
      </c>
      <c r="E87" s="7">
        <v>3760</v>
      </c>
      <c r="F87" s="15">
        <v>3.170795979495729</v>
      </c>
      <c r="G87" s="15">
        <v>137.23138297872342</v>
      </c>
      <c r="H87" s="72">
        <f t="shared" si="8"/>
        <v>1.0304946138497899</v>
      </c>
      <c r="I87" s="72">
        <f t="shared" si="9"/>
        <v>1.1751441116821635</v>
      </c>
      <c r="J87" s="72">
        <f t="shared" si="10"/>
        <v>0.88017422850333216</v>
      </c>
      <c r="K87" s="72">
        <f t="shared" si="11"/>
        <v>0.99629040805511393</v>
      </c>
      <c r="L87" s="72">
        <v>14.307825318433125</v>
      </c>
      <c r="M87" s="72">
        <v>1.1539826540021769</v>
      </c>
      <c r="N87" s="72">
        <v>4.9216684280470071</v>
      </c>
      <c r="O87" s="72">
        <v>8.2321742363839405</v>
      </c>
      <c r="P87">
        <f t="shared" si="6"/>
        <v>1632348.4590619181</v>
      </c>
      <c r="Q87">
        <f t="shared" si="7"/>
        <v>-3750.5583980830852</v>
      </c>
    </row>
    <row r="88" spans="1:17" x14ac:dyDescent="0.25">
      <c r="A88" s="2" t="s">
        <v>88</v>
      </c>
      <c r="B88" s="2">
        <v>87</v>
      </c>
      <c r="C88" s="7">
        <v>1768958.4412135696</v>
      </c>
      <c r="D88" s="7">
        <v>572438</v>
      </c>
      <c r="E88" s="7">
        <v>3750</v>
      </c>
      <c r="F88" s="15">
        <v>3.0902184013178187</v>
      </c>
      <c r="G88" s="15">
        <v>152.65013333333334</v>
      </c>
      <c r="H88" s="72">
        <f t="shared" si="8"/>
        <v>1.0812050018585238</v>
      </c>
      <c r="I88" s="72">
        <f t="shared" si="9"/>
        <v>0.97458758661895206</v>
      </c>
      <c r="J88" s="72">
        <f t="shared" si="10"/>
        <v>1.1123558621937117</v>
      </c>
      <c r="K88" s="72">
        <f t="shared" si="11"/>
        <v>0.99734042553191493</v>
      </c>
      <c r="L88" s="72">
        <v>14.38590148005283</v>
      </c>
      <c r="M88" s="72">
        <v>1.128241768450067</v>
      </c>
      <c r="N88" s="72">
        <v>5.0281485926383063</v>
      </c>
      <c r="O88" s="72">
        <v>8.2295111189644565</v>
      </c>
      <c r="P88">
        <f t="shared" si="6"/>
        <v>1760831.4372967135</v>
      </c>
      <c r="Q88">
        <f t="shared" si="7"/>
        <v>-8127.0039168561343</v>
      </c>
    </row>
    <row r="89" spans="1:17" x14ac:dyDescent="0.25">
      <c r="A89" s="2" t="s">
        <v>89</v>
      </c>
      <c r="B89" s="2">
        <v>88</v>
      </c>
      <c r="C89" s="7">
        <v>1692116.3778795723</v>
      </c>
      <c r="D89" s="7">
        <v>558498</v>
      </c>
      <c r="E89" s="7">
        <v>3787</v>
      </c>
      <c r="F89" s="15">
        <v>3.0297626453086175</v>
      </c>
      <c r="G89" s="15">
        <v>147.47768682334302</v>
      </c>
      <c r="H89" s="72">
        <f t="shared" si="8"/>
        <v>0.95656084306803679</v>
      </c>
      <c r="I89" s="72">
        <f t="shared" si="9"/>
        <v>0.98043641317279717</v>
      </c>
      <c r="J89" s="72">
        <f t="shared" si="10"/>
        <v>0.96611567643576468</v>
      </c>
      <c r="K89" s="72">
        <f t="shared" si="11"/>
        <v>1.0098666666666667</v>
      </c>
      <c r="L89" s="72">
        <v>14.341490598035685</v>
      </c>
      <c r="M89" s="72">
        <v>1.1084842815712963</v>
      </c>
      <c r="N89" s="72">
        <v>4.9936768885625948</v>
      </c>
      <c r="O89" s="72">
        <v>8.2393294279017955</v>
      </c>
      <c r="P89">
        <f t="shared" si="6"/>
        <v>1678058.0518766788</v>
      </c>
      <c r="Q89">
        <f t="shared" si="7"/>
        <v>-14058.326002893504</v>
      </c>
    </row>
    <row r="90" spans="1:17" x14ac:dyDescent="0.25">
      <c r="A90" s="2" t="s">
        <v>90</v>
      </c>
      <c r="B90" s="2">
        <v>89</v>
      </c>
      <c r="C90" s="7">
        <v>1890192.3587598752</v>
      </c>
      <c r="D90" s="7">
        <v>594947</v>
      </c>
      <c r="E90" s="7">
        <v>3802</v>
      </c>
      <c r="F90" s="15">
        <v>3.1770768803941785</v>
      </c>
      <c r="G90" s="15">
        <v>156.48264071541294</v>
      </c>
      <c r="H90" s="72">
        <f t="shared" si="8"/>
        <v>1.1170581311484711</v>
      </c>
      <c r="I90" s="72">
        <f t="shared" si="9"/>
        <v>1.0486223682616416</v>
      </c>
      <c r="J90" s="72">
        <f t="shared" si="10"/>
        <v>1.0610597717257158</v>
      </c>
      <c r="K90" s="72">
        <f t="shared" si="11"/>
        <v>1.0039609189331924</v>
      </c>
      <c r="L90" s="72">
        <v>14.452189158978513</v>
      </c>
      <c r="M90" s="72">
        <v>1.1559615540484673</v>
      </c>
      <c r="N90" s="72">
        <v>5.0529450818816706</v>
      </c>
      <c r="O90" s="72">
        <v>8.2432825230483751</v>
      </c>
      <c r="P90">
        <f t="shared" si="6"/>
        <v>1876270.6314460165</v>
      </c>
      <c r="Q90">
        <f t="shared" si="7"/>
        <v>-13921.72731385869</v>
      </c>
    </row>
    <row r="91" spans="1:17" x14ac:dyDescent="0.25">
      <c r="A91" s="4" t="s">
        <v>91</v>
      </c>
      <c r="B91" s="2">
        <v>90</v>
      </c>
      <c r="C91" s="7">
        <v>1917321.781849565</v>
      </c>
      <c r="D91" s="7">
        <v>570672</v>
      </c>
      <c r="E91" s="7">
        <v>3835</v>
      </c>
      <c r="F91" s="15">
        <v>3.3597614423864584</v>
      </c>
      <c r="G91" s="15">
        <v>148.80625814863103</v>
      </c>
      <c r="H91" s="72">
        <f t="shared" si="8"/>
        <v>1.0143527313312646</v>
      </c>
      <c r="I91" s="72">
        <f t="shared" si="9"/>
        <v>1.0575008313836001</v>
      </c>
      <c r="J91" s="72">
        <f t="shared" si="10"/>
        <v>0.95094419079530645</v>
      </c>
      <c r="K91" s="72">
        <f t="shared" si="11"/>
        <v>1.0086796422935298</v>
      </c>
      <c r="L91" s="72">
        <v>14.466439864931235</v>
      </c>
      <c r="M91" s="72">
        <v>1.2118699721647994</v>
      </c>
      <c r="N91" s="72">
        <v>5.0026451789650794</v>
      </c>
      <c r="O91" s="72">
        <v>8.2519247138013565</v>
      </c>
      <c r="P91">
        <f t="shared" si="6"/>
        <v>1907317.5024720689</v>
      </c>
      <c r="Q91">
        <f t="shared" si="7"/>
        <v>-10004.279377496103</v>
      </c>
    </row>
    <row r="92" spans="1:17" x14ac:dyDescent="0.25">
      <c r="A92" s="6" t="s">
        <v>92</v>
      </c>
      <c r="B92" s="2">
        <v>91</v>
      </c>
      <c r="C92" s="7">
        <v>1902470.1254730134</v>
      </c>
      <c r="D92" s="7">
        <v>550101</v>
      </c>
      <c r="E92" s="7">
        <v>3811</v>
      </c>
      <c r="F92" s="15">
        <v>3.4584015034930191</v>
      </c>
      <c r="G92" s="15">
        <v>144.34557858829703</v>
      </c>
      <c r="H92" s="72">
        <f t="shared" si="8"/>
        <v>0.99225395730797739</v>
      </c>
      <c r="I92" s="72">
        <f t="shared" si="9"/>
        <v>1.0293592455291993</v>
      </c>
      <c r="J92" s="72">
        <f t="shared" si="10"/>
        <v>0.97002357551468987</v>
      </c>
      <c r="K92" s="72">
        <f t="shared" si="11"/>
        <v>0.99374185136896998</v>
      </c>
      <c r="L92" s="72">
        <v>14.458663665820977</v>
      </c>
      <c r="M92" s="72">
        <v>1.2408064891077795</v>
      </c>
      <c r="N92" s="72">
        <v>4.9722102758393367</v>
      </c>
      <c r="O92" s="72">
        <v>8.2456469008738598</v>
      </c>
      <c r="P92">
        <f t="shared" si="6"/>
        <v>1905066.9161720329</v>
      </c>
      <c r="Q92">
        <f t="shared" si="7"/>
        <v>2596.7906990195625</v>
      </c>
    </row>
    <row r="93" spans="1:17" x14ac:dyDescent="0.25">
      <c r="A93" s="3" t="s">
        <v>93</v>
      </c>
      <c r="B93" s="2">
        <v>92</v>
      </c>
      <c r="C93" s="7">
        <v>1836597.9552545974</v>
      </c>
      <c r="D93" s="7">
        <v>550758</v>
      </c>
      <c r="E93" s="7">
        <v>3813</v>
      </c>
      <c r="F93" s="15">
        <v>3.3346732235475423</v>
      </c>
      <c r="G93" s="15">
        <v>144.44217151848937</v>
      </c>
      <c r="H93" s="72">
        <f t="shared" si="8"/>
        <v>0.96537545092749455</v>
      </c>
      <c r="I93" s="72">
        <f t="shared" si="9"/>
        <v>0.96422385318173431</v>
      </c>
      <c r="J93" s="72">
        <f t="shared" si="10"/>
        <v>1.0006691783090069</v>
      </c>
      <c r="K93" s="72">
        <f t="shared" si="11"/>
        <v>1.0005247966413016</v>
      </c>
      <c r="L93" s="72">
        <v>14.423425480829019</v>
      </c>
      <c r="M93" s="72">
        <v>1.2043746906230814</v>
      </c>
      <c r="N93" s="72">
        <v>4.9728792303483749</v>
      </c>
      <c r="O93" s="72">
        <v>8.2461715598575633</v>
      </c>
      <c r="P93">
        <f t="shared" si="6"/>
        <v>1833382.7312498556</v>
      </c>
      <c r="Q93">
        <f t="shared" si="7"/>
        <v>-3215.2240047417581</v>
      </c>
    </row>
    <row r="94" spans="1:17" x14ac:dyDescent="0.25">
      <c r="A94" s="3" t="s">
        <v>94</v>
      </c>
      <c r="B94" s="2">
        <v>93</v>
      </c>
      <c r="C94" s="7">
        <v>1706548.2307641238</v>
      </c>
      <c r="D94" s="7">
        <v>515841</v>
      </c>
      <c r="E94" s="7">
        <v>3700</v>
      </c>
      <c r="F94" s="15">
        <v>3.3082834260249259</v>
      </c>
      <c r="G94" s="15">
        <v>139.41648648648649</v>
      </c>
      <c r="H94" s="72">
        <f t="shared" si="8"/>
        <v>0.92918987842799516</v>
      </c>
      <c r="I94" s="72">
        <f t="shared" si="9"/>
        <v>0.99208624181336069</v>
      </c>
      <c r="J94" s="72">
        <f t="shared" si="10"/>
        <v>0.96520624843029612</v>
      </c>
      <c r="K94" s="72">
        <f t="shared" si="11"/>
        <v>0.97036454235510095</v>
      </c>
      <c r="L94" s="72">
        <v>14.349983309902917</v>
      </c>
      <c r="M94" s="72">
        <v>1.1964294524588435</v>
      </c>
      <c r="N94" s="72">
        <v>4.9374657588117588</v>
      </c>
      <c r="O94" s="72">
        <v>8.2160880986323157</v>
      </c>
      <c r="P94">
        <f t="shared" si="6"/>
        <v>1717597.6358196952</v>
      </c>
      <c r="Q94">
        <f t="shared" si="7"/>
        <v>11049.405055571347</v>
      </c>
    </row>
    <row r="95" spans="1:17" x14ac:dyDescent="0.25">
      <c r="A95" s="5" t="s">
        <v>95</v>
      </c>
      <c r="B95" s="2">
        <v>94</v>
      </c>
      <c r="C95" s="7">
        <v>1926467.0384385579</v>
      </c>
      <c r="D95" s="7">
        <v>576499</v>
      </c>
      <c r="E95" s="7">
        <v>3742</v>
      </c>
      <c r="F95" s="15">
        <v>3.3416658804933883</v>
      </c>
      <c r="G95" s="15">
        <v>154.06173169428112</v>
      </c>
      <c r="H95" s="72">
        <f t="shared" si="8"/>
        <v>1.1288676192737683</v>
      </c>
      <c r="I95" s="72">
        <f t="shared" si="9"/>
        <v>1.010090566668459</v>
      </c>
      <c r="J95" s="72">
        <f t="shared" si="10"/>
        <v>1.1050467242209132</v>
      </c>
      <c r="K95" s="72">
        <f t="shared" si="11"/>
        <v>1.0113513513513515</v>
      </c>
      <c r="L95" s="72">
        <v>14.47119833334504</v>
      </c>
      <c r="M95" s="72">
        <v>1.2064694492606716</v>
      </c>
      <c r="N95" s="72">
        <v>5.0373533772503345</v>
      </c>
      <c r="O95" s="72">
        <v>8.2273755068340346</v>
      </c>
      <c r="P95">
        <f t="shared" si="6"/>
        <v>1923845.0327518512</v>
      </c>
      <c r="Q95">
        <f t="shared" si="7"/>
        <v>-2622.0056867066305</v>
      </c>
    </row>
    <row r="96" spans="1:17" x14ac:dyDescent="0.25">
      <c r="A96" s="5" t="s">
        <v>96</v>
      </c>
      <c r="B96" s="2">
        <v>95</v>
      </c>
      <c r="C96" s="7">
        <v>1922143.4309234547</v>
      </c>
      <c r="D96" s="7">
        <v>554785</v>
      </c>
      <c r="E96" s="7">
        <v>3776</v>
      </c>
      <c r="F96" s="15">
        <v>3.4646636641644144</v>
      </c>
      <c r="G96" s="15">
        <v>146.92399364406779</v>
      </c>
      <c r="H96" s="72">
        <f t="shared" si="8"/>
        <v>0.9977556805131701</v>
      </c>
      <c r="I96" s="72">
        <f t="shared" si="9"/>
        <v>1.0368073254687167</v>
      </c>
      <c r="J96" s="72">
        <f t="shared" si="10"/>
        <v>0.95366962339241135</v>
      </c>
      <c r="K96" s="72">
        <f t="shared" si="11"/>
        <v>1.009086050240513</v>
      </c>
      <c r="L96" s="72">
        <v>14.468951491598688</v>
      </c>
      <c r="M96" s="72">
        <v>1.2426155613113807</v>
      </c>
      <c r="N96" s="72">
        <v>4.9899154030219153</v>
      </c>
      <c r="O96" s="72">
        <v>8.2364205272653912</v>
      </c>
      <c r="P96">
        <f t="shared" si="6"/>
        <v>1926069.8201941408</v>
      </c>
      <c r="Q96">
        <f t="shared" si="7"/>
        <v>3926.3892706860788</v>
      </c>
    </row>
    <row r="97" spans="1:17" x14ac:dyDescent="0.25">
      <c r="A97" s="5" t="s">
        <v>97</v>
      </c>
      <c r="B97" s="2">
        <v>96</v>
      </c>
      <c r="C97" s="7">
        <v>1672365.9629555864</v>
      </c>
      <c r="D97" s="7">
        <v>497525</v>
      </c>
      <c r="E97" s="7">
        <v>3754</v>
      </c>
      <c r="F97" s="15">
        <v>3.3613707109302777</v>
      </c>
      <c r="G97" s="15">
        <v>132.53196590303676</v>
      </c>
      <c r="H97" s="72">
        <f t="shared" si="8"/>
        <v>0.8700526381385244</v>
      </c>
      <c r="I97" s="72">
        <f t="shared" si="9"/>
        <v>0.97018673001292666</v>
      </c>
      <c r="J97" s="72">
        <f t="shared" si="10"/>
        <v>0.90204440143455</v>
      </c>
      <c r="K97" s="72">
        <f t="shared" si="11"/>
        <v>0.99417372881355937</v>
      </c>
      <c r="L97" s="72">
        <v>14.329749926042409</v>
      </c>
      <c r="M97" s="72">
        <v>1.2123488404678955</v>
      </c>
      <c r="N97" s="72">
        <v>4.8868238684280598</v>
      </c>
      <c r="O97" s="72">
        <v>8.230577217146454</v>
      </c>
      <c r="P97">
        <f t="shared" si="6"/>
        <v>1688553.8003167158</v>
      </c>
      <c r="Q97">
        <f t="shared" si="7"/>
        <v>16187.837361129466</v>
      </c>
    </row>
    <row r="98" spans="1:17" x14ac:dyDescent="0.25">
      <c r="A98" s="2" t="s">
        <v>98</v>
      </c>
      <c r="B98" s="2">
        <v>97</v>
      </c>
      <c r="C98" s="7">
        <v>1796450.5410608775</v>
      </c>
      <c r="D98" s="7">
        <v>529035</v>
      </c>
      <c r="E98" s="7">
        <v>3493</v>
      </c>
      <c r="F98" s="15">
        <v>3.3957120815463582</v>
      </c>
      <c r="G98" s="15">
        <v>151.45576868021757</v>
      </c>
      <c r="H98" s="72">
        <f t="shared" si="8"/>
        <v>1.0741970243677976</v>
      </c>
      <c r="I98" s="72">
        <f t="shared" si="9"/>
        <v>1.0102164782076584</v>
      </c>
      <c r="J98" s="72">
        <f t="shared" si="10"/>
        <v>1.1427867054430165</v>
      </c>
      <c r="K98" s="72">
        <f t="shared" si="11"/>
        <v>0.93047416089504531</v>
      </c>
      <c r="L98" s="72">
        <v>14.401323354436375</v>
      </c>
      <c r="M98" s="72">
        <v>1.222513483213697</v>
      </c>
      <c r="N98" s="72">
        <v>5.0202936264158469</v>
      </c>
      <c r="O98" s="72">
        <v>8.1585162448068314</v>
      </c>
      <c r="P98">
        <f t="shared" si="6"/>
        <v>1834283.145124983</v>
      </c>
      <c r="Q98">
        <f t="shared" si="7"/>
        <v>37832.604064105544</v>
      </c>
    </row>
    <row r="99" spans="1:17" x14ac:dyDescent="0.25">
      <c r="A99" s="2" t="s">
        <v>99</v>
      </c>
      <c r="B99" s="2">
        <v>98</v>
      </c>
      <c r="C99" s="7">
        <v>1750180.7408882692</v>
      </c>
      <c r="D99" s="7">
        <v>510045</v>
      </c>
      <c r="E99" s="7">
        <v>3556</v>
      </c>
      <c r="F99" s="15">
        <v>3.4314241701972752</v>
      </c>
      <c r="G99" s="15">
        <v>143.43222722159729</v>
      </c>
      <c r="H99" s="72">
        <f t="shared" si="8"/>
        <v>0.97424376618502162</v>
      </c>
      <c r="I99" s="72">
        <f t="shared" si="9"/>
        <v>1.0105168187977394</v>
      </c>
      <c r="J99" s="72">
        <f t="shared" si="10"/>
        <v>0.9470238636102325</v>
      </c>
      <c r="K99" s="72">
        <f t="shared" si="11"/>
        <v>1.0180360721442885</v>
      </c>
      <c r="L99" s="72">
        <v>14.375229621074215</v>
      </c>
      <c r="M99" s="72">
        <v>1.2329753849720932</v>
      </c>
      <c r="N99" s="72">
        <v>4.9658626394683258</v>
      </c>
      <c r="O99" s="72">
        <v>8.1763915966337954</v>
      </c>
      <c r="P99">
        <f t="shared" si="6"/>
        <v>1784909.5388330375</v>
      </c>
      <c r="Q99">
        <f t="shared" si="7"/>
        <v>34728.797944768332</v>
      </c>
    </row>
    <row r="100" spans="1:17" x14ac:dyDescent="0.25">
      <c r="A100" s="1" t="s">
        <v>100</v>
      </c>
      <c r="B100" s="2">
        <v>99</v>
      </c>
      <c r="C100" s="7">
        <v>1855916.6500697071</v>
      </c>
      <c r="D100" s="7">
        <v>510417</v>
      </c>
      <c r="E100" s="7">
        <v>3588</v>
      </c>
      <c r="F100" s="15">
        <v>3.6360792255542176</v>
      </c>
      <c r="G100" s="15">
        <v>142.25668896321071</v>
      </c>
      <c r="H100" s="72">
        <f t="shared" si="8"/>
        <v>1.0604142799147553</v>
      </c>
      <c r="I100" s="72">
        <f t="shared" si="9"/>
        <v>1.0596414331793835</v>
      </c>
      <c r="J100" s="72">
        <f t="shared" si="10"/>
        <v>0.99180422502559051</v>
      </c>
      <c r="K100" s="72">
        <f t="shared" si="11"/>
        <v>1.0089988751406074</v>
      </c>
      <c r="L100" s="72">
        <v>14.433889282952258</v>
      </c>
      <c r="M100" s="72">
        <v>1.2909059652841817</v>
      </c>
      <c r="N100" s="72">
        <v>4.9576330944893892</v>
      </c>
      <c r="O100" s="72">
        <v>8.1853502231786859</v>
      </c>
      <c r="P100">
        <f t="shared" si="6"/>
        <v>1904559.3571809256</v>
      </c>
      <c r="Q100">
        <f t="shared" si="7"/>
        <v>48642.707111218479</v>
      </c>
    </row>
    <row r="101" spans="1:17" x14ac:dyDescent="0.25">
      <c r="A101" s="1" t="s">
        <v>101</v>
      </c>
      <c r="B101" s="2">
        <v>100</v>
      </c>
      <c r="C101" s="7">
        <v>1805670.7495186881</v>
      </c>
      <c r="D101" s="7">
        <v>546001</v>
      </c>
      <c r="E101" s="7">
        <v>3690</v>
      </c>
      <c r="F101" s="15">
        <v>3.3070832279037732</v>
      </c>
      <c r="G101" s="15">
        <v>147.96775067750679</v>
      </c>
      <c r="H101" s="72">
        <f t="shared" si="8"/>
        <v>0.97292663948613656</v>
      </c>
      <c r="I101" s="72">
        <f t="shared" si="9"/>
        <v>0.90951902386002104</v>
      </c>
      <c r="J101" s="72">
        <f t="shared" si="10"/>
        <v>1.0401461734834347</v>
      </c>
      <c r="K101" s="72">
        <f t="shared" si="11"/>
        <v>1.028428093645485</v>
      </c>
      <c r="L101" s="72">
        <v>14.406442687102112</v>
      </c>
      <c r="M101" s="72">
        <v>1.1960666008749157</v>
      </c>
      <c r="N101" s="72">
        <v>4.9969943491926232</v>
      </c>
      <c r="O101" s="72">
        <v>8.2133817370345721</v>
      </c>
      <c r="P101">
        <f t="shared" si="6"/>
        <v>1813071.9074341035</v>
      </c>
      <c r="Q101">
        <f t="shared" si="7"/>
        <v>7401.1579154154751</v>
      </c>
    </row>
    <row r="102" spans="1:17" x14ac:dyDescent="0.25">
      <c r="A102" s="2" t="s">
        <v>102</v>
      </c>
      <c r="B102" s="2">
        <v>101</v>
      </c>
      <c r="C102" s="7">
        <v>1922046.9693952068</v>
      </c>
      <c r="D102" s="7">
        <v>544052</v>
      </c>
      <c r="E102" s="7">
        <v>3665</v>
      </c>
      <c r="F102" s="15">
        <v>3.5328368784513371</v>
      </c>
      <c r="G102" s="15">
        <v>148.44529331514326</v>
      </c>
      <c r="H102" s="72">
        <f t="shared" si="8"/>
        <v>1.0644504098587959</v>
      </c>
      <c r="I102" s="72">
        <f t="shared" si="9"/>
        <v>1.0682636737541862</v>
      </c>
      <c r="J102" s="72">
        <f t="shared" si="10"/>
        <v>1.0032273426841316</v>
      </c>
      <c r="K102" s="72">
        <f t="shared" si="11"/>
        <v>0.99322493224932251</v>
      </c>
      <c r="L102" s="72">
        <v>14.468901305984437</v>
      </c>
      <c r="M102" s="72">
        <v>1.2621011964793269</v>
      </c>
      <c r="N102" s="72">
        <v>5.0002164951843575</v>
      </c>
      <c r="O102" s="72">
        <v>8.2065836143207527</v>
      </c>
      <c r="P102">
        <f t="shared" si="6"/>
        <v>1943675.5205426733</v>
      </c>
      <c r="Q102">
        <f t="shared" si="7"/>
        <v>21628.551147466525</v>
      </c>
    </row>
    <row r="103" spans="1:17" x14ac:dyDescent="0.25">
      <c r="A103" s="4" t="s">
        <v>103</v>
      </c>
      <c r="B103" s="2">
        <v>102</v>
      </c>
      <c r="C103" s="7">
        <v>1809018.7545641637</v>
      </c>
      <c r="D103" s="7">
        <v>528854</v>
      </c>
      <c r="E103" s="7">
        <v>3681</v>
      </c>
      <c r="F103" s="15">
        <v>3.4206392587825065</v>
      </c>
      <c r="G103" s="15">
        <v>143.67128497690845</v>
      </c>
      <c r="H103" s="72">
        <f t="shared" si="8"/>
        <v>0.94119383312125371</v>
      </c>
      <c r="I103" s="72">
        <f t="shared" si="9"/>
        <v>0.96824149443378382</v>
      </c>
      <c r="J103" s="72">
        <f t="shared" si="10"/>
        <v>0.96783994809387597</v>
      </c>
      <c r="K103" s="72">
        <f t="shared" si="11"/>
        <v>1.0043656207366984</v>
      </c>
      <c r="L103" s="72">
        <v>14.408295131689178</v>
      </c>
      <c r="M103" s="72">
        <v>1.2298274513802261</v>
      </c>
      <c r="N103" s="72">
        <v>4.9675279469299296</v>
      </c>
      <c r="O103" s="72">
        <v>8.2109397333790213</v>
      </c>
      <c r="P103">
        <f t="shared" si="6"/>
        <v>1827102.462007144</v>
      </c>
      <c r="Q103">
        <f t="shared" si="7"/>
        <v>18083.70744298026</v>
      </c>
    </row>
    <row r="104" spans="1:17" x14ac:dyDescent="0.25">
      <c r="A104" s="6" t="s">
        <v>104</v>
      </c>
      <c r="B104" s="2">
        <v>103</v>
      </c>
      <c r="C104" s="7">
        <v>1865548.3303458805</v>
      </c>
      <c r="D104" s="7">
        <v>547737</v>
      </c>
      <c r="E104" s="7">
        <v>3695</v>
      </c>
      <c r="F104" s="15">
        <v>3.4059198672828028</v>
      </c>
      <c r="G104" s="15">
        <v>148.23734776725306</v>
      </c>
      <c r="H104" s="72">
        <f t="shared" si="8"/>
        <v>1.0312487505389827</v>
      </c>
      <c r="I104" s="72">
        <f t="shared" si="9"/>
        <v>0.99569688868479433</v>
      </c>
      <c r="J104" s="72">
        <f t="shared" si="10"/>
        <v>1.0317813179653714</v>
      </c>
      <c r="K104" s="72">
        <f t="shared" si="11"/>
        <v>1.0038033143167617</v>
      </c>
      <c r="L104" s="72">
        <v>14.439065578756635</v>
      </c>
      <c r="M104" s="72">
        <v>1.225515055035608</v>
      </c>
      <c r="N104" s="72">
        <v>4.9988146903387243</v>
      </c>
      <c r="O104" s="72">
        <v>8.2147358333823028</v>
      </c>
      <c r="P104">
        <f t="shared" si="6"/>
        <v>1876801.7585600375</v>
      </c>
      <c r="Q104">
        <f t="shared" si="7"/>
        <v>11253.428214157</v>
      </c>
    </row>
    <row r="105" spans="1:17" x14ac:dyDescent="0.25">
      <c r="A105" s="3" t="s">
        <v>105</v>
      </c>
      <c r="B105" s="2">
        <v>104</v>
      </c>
      <c r="C105" s="7">
        <v>1793113.6227843058</v>
      </c>
      <c r="D105" s="7">
        <v>496142</v>
      </c>
      <c r="E105" s="7">
        <v>3677</v>
      </c>
      <c r="F105" s="15">
        <v>3.6141137472423335</v>
      </c>
      <c r="G105" s="15">
        <v>134.93119390807723</v>
      </c>
      <c r="H105" s="72">
        <f t="shared" si="8"/>
        <v>0.96117243044132505</v>
      </c>
      <c r="I105" s="72">
        <f t="shared" si="9"/>
        <v>1.0611270634871468</v>
      </c>
      <c r="J105" s="72">
        <f t="shared" si="10"/>
        <v>0.91023750721668495</v>
      </c>
      <c r="K105" s="72">
        <f t="shared" si="11"/>
        <v>0.99512855209742901</v>
      </c>
      <c r="L105" s="72">
        <v>14.399464120788222</v>
      </c>
      <c r="M105" s="72">
        <v>1.2848466657318318</v>
      </c>
      <c r="N105" s="72">
        <v>4.9047649737551184</v>
      </c>
      <c r="O105" s="72">
        <v>8.2098524813012723</v>
      </c>
      <c r="P105">
        <f t="shared" si="6"/>
        <v>1838581.7053703323</v>
      </c>
      <c r="Q105">
        <f t="shared" si="7"/>
        <v>45468.082586026518</v>
      </c>
    </row>
    <row r="106" spans="1:17" x14ac:dyDescent="0.25">
      <c r="A106" s="3" t="s">
        <v>106</v>
      </c>
      <c r="B106" s="2">
        <v>105</v>
      </c>
      <c r="C106" s="7">
        <v>1757157.870278165</v>
      </c>
      <c r="D106" s="7">
        <v>513622</v>
      </c>
      <c r="E106" s="7">
        <v>3556</v>
      </c>
      <c r="F106" s="15">
        <v>3.4211109926719745</v>
      </c>
      <c r="G106" s="15">
        <v>144.43813273340834</v>
      </c>
      <c r="H106" s="72">
        <f t="shared" si="8"/>
        <v>0.979947867190753</v>
      </c>
      <c r="I106" s="72">
        <f t="shared" si="9"/>
        <v>0.94659748749811057</v>
      </c>
      <c r="J106" s="72">
        <f t="shared" si="10"/>
        <v>1.0704576795771019</v>
      </c>
      <c r="K106" s="72">
        <f t="shared" si="11"/>
        <v>0.96709273864563505</v>
      </c>
      <c r="L106" s="72">
        <v>14.379208215311577</v>
      </c>
      <c r="M106" s="72">
        <v>1.2299653499801102</v>
      </c>
      <c r="N106" s="72">
        <v>4.9728512686976716</v>
      </c>
      <c r="O106" s="72">
        <v>8.1763915966337954</v>
      </c>
      <c r="P106">
        <f t="shared" si="6"/>
        <v>1790525.2067687635</v>
      </c>
      <c r="Q106">
        <f t="shared" si="7"/>
        <v>33367.336490598507</v>
      </c>
    </row>
    <row r="107" spans="1:17" x14ac:dyDescent="0.25">
      <c r="A107" s="5" t="s">
        <v>107</v>
      </c>
      <c r="B107" s="2">
        <v>106</v>
      </c>
      <c r="C107" s="7">
        <v>1626281.6835955651</v>
      </c>
      <c r="D107" s="7">
        <v>521590</v>
      </c>
      <c r="E107" s="7">
        <v>3432</v>
      </c>
      <c r="F107" s="15">
        <v>3.1179311021982117</v>
      </c>
      <c r="G107" s="15">
        <v>151.97843822843822</v>
      </c>
      <c r="H107" s="72">
        <f t="shared" si="8"/>
        <v>0.9255182537116704</v>
      </c>
      <c r="I107" s="72">
        <f t="shared" si="9"/>
        <v>0.91137969767038407</v>
      </c>
      <c r="J107" s="72">
        <f t="shared" si="10"/>
        <v>1.0522043961129512</v>
      </c>
      <c r="K107" s="72">
        <f t="shared" si="11"/>
        <v>0.96512935883014628</v>
      </c>
      <c r="L107" s="72">
        <v>14.301806791229716</v>
      </c>
      <c r="M107" s="72">
        <v>1.1371696735980577</v>
      </c>
      <c r="N107" s="72">
        <v>5.023738657023805</v>
      </c>
      <c r="O107" s="72">
        <v>8.1408984606078523</v>
      </c>
      <c r="P107">
        <f t="shared" si="6"/>
        <v>1652914.7679953321</v>
      </c>
      <c r="Q107">
        <f t="shared" si="7"/>
        <v>26633.084399766987</v>
      </c>
    </row>
    <row r="108" spans="1:17" x14ac:dyDescent="0.25">
      <c r="A108" s="5" t="s">
        <v>108</v>
      </c>
      <c r="B108" s="2">
        <v>107</v>
      </c>
      <c r="C108" s="7">
        <v>1544456.0512514107</v>
      </c>
      <c r="D108" s="7">
        <v>472049</v>
      </c>
      <c r="E108" s="7">
        <v>3420</v>
      </c>
      <c r="F108" s="15">
        <v>3.2718129924042012</v>
      </c>
      <c r="G108" s="15">
        <v>138.02602339181286</v>
      </c>
      <c r="H108" s="72">
        <f t="shared" si="8"/>
        <v>0.94968544922473386</v>
      </c>
      <c r="I108" s="72">
        <f t="shared" si="9"/>
        <v>1.0493538455989291</v>
      </c>
      <c r="J108" s="72">
        <f t="shared" si="10"/>
        <v>0.90819477421097361</v>
      </c>
      <c r="K108" s="72">
        <f t="shared" si="11"/>
        <v>0.99650349650349646</v>
      </c>
      <c r="L108" s="72">
        <v>14.250182335935216</v>
      </c>
      <c r="M108" s="72">
        <v>1.1853442631964572</v>
      </c>
      <c r="N108" s="72">
        <v>4.9274422426821092</v>
      </c>
      <c r="O108" s="72">
        <v>8.1373958300566507</v>
      </c>
      <c r="P108">
        <f t="shared" si="6"/>
        <v>1577063.8558380418</v>
      </c>
      <c r="Q108">
        <f t="shared" si="7"/>
        <v>32607.804586631013</v>
      </c>
    </row>
    <row r="109" spans="1:17" x14ac:dyDescent="0.25">
      <c r="A109" s="5" t="s">
        <v>109</v>
      </c>
      <c r="B109" s="2">
        <v>108</v>
      </c>
      <c r="C109" s="7">
        <v>1533859.7224988381</v>
      </c>
      <c r="D109" s="7">
        <v>461027</v>
      </c>
      <c r="E109" s="7">
        <v>3400</v>
      </c>
      <c r="F109" s="15">
        <v>3.3270496576097237</v>
      </c>
      <c r="G109" s="15">
        <v>135.59617647058823</v>
      </c>
      <c r="H109" s="72">
        <f t="shared" si="8"/>
        <v>0.99313911927504384</v>
      </c>
      <c r="I109" s="72">
        <f t="shared" si="9"/>
        <v>1.0168825863011606</v>
      </c>
      <c r="J109" s="72">
        <f t="shared" si="10"/>
        <v>0.98239573334423291</v>
      </c>
      <c r="K109" s="72">
        <f t="shared" si="11"/>
        <v>0.99415204678362568</v>
      </c>
      <c r="L109" s="72">
        <v>14.243297811160035</v>
      </c>
      <c r="M109" s="72">
        <v>1.2020859225665896</v>
      </c>
      <c r="N109" s="72">
        <v>4.9096811779891931</v>
      </c>
      <c r="O109" s="72">
        <v>8.1315307106042525</v>
      </c>
      <c r="P109">
        <f t="shared" si="6"/>
        <v>1574193.8498534488</v>
      </c>
      <c r="Q109">
        <f t="shared" si="7"/>
        <v>40334.127354610711</v>
      </c>
    </row>
    <row r="110" spans="1:17" x14ac:dyDescent="0.25">
      <c r="A110" s="2" t="s">
        <v>110</v>
      </c>
      <c r="B110" s="2">
        <v>109</v>
      </c>
      <c r="C110" s="7">
        <v>1436229.5027550953</v>
      </c>
      <c r="D110" s="7">
        <v>492683</v>
      </c>
      <c r="E110" s="7">
        <v>3447</v>
      </c>
      <c r="F110" s="15">
        <v>2.9151188548317992</v>
      </c>
      <c r="G110" s="15">
        <v>142.93095445314768</v>
      </c>
      <c r="H110" s="72">
        <f t="shared" si="8"/>
        <v>0.9363499684412524</v>
      </c>
      <c r="I110" s="72">
        <f t="shared" si="9"/>
        <v>0.87618735962183658</v>
      </c>
      <c r="J110" s="72">
        <f t="shared" si="10"/>
        <v>1.0540928083186063</v>
      </c>
      <c r="K110" s="72">
        <f t="shared" si="11"/>
        <v>1.0138235294117648</v>
      </c>
      <c r="L110" s="72">
        <v>14.177531836680407</v>
      </c>
      <c r="M110" s="72">
        <v>1.0699105924984418</v>
      </c>
      <c r="N110" s="72">
        <v>4.9623616776651005</v>
      </c>
      <c r="O110" s="72">
        <v>8.1452595665168648</v>
      </c>
      <c r="P110">
        <f t="shared" si="6"/>
        <v>1432212.0059046738</v>
      </c>
      <c r="Q110">
        <f t="shared" si="7"/>
        <v>-4017.4968504214194</v>
      </c>
    </row>
    <row r="111" spans="1:17" x14ac:dyDescent="0.25">
      <c r="A111" s="2" t="s">
        <v>111</v>
      </c>
      <c r="B111" s="2">
        <v>110</v>
      </c>
      <c r="C111" s="7">
        <v>1312458.1756622186</v>
      </c>
      <c r="D111" s="7">
        <v>460191</v>
      </c>
      <c r="E111" s="7">
        <v>3423</v>
      </c>
      <c r="F111" s="15">
        <v>2.8519857530073787</v>
      </c>
      <c r="G111" s="15">
        <v>134.44084136722174</v>
      </c>
      <c r="H111" s="72">
        <f t="shared" si="8"/>
        <v>0.91382204107668852</v>
      </c>
      <c r="I111" s="72">
        <f t="shared" si="9"/>
        <v>0.97834287212002435</v>
      </c>
      <c r="J111" s="72">
        <f t="shared" si="10"/>
        <v>0.9405998993121607</v>
      </c>
      <c r="K111" s="72">
        <f t="shared" si="11"/>
        <v>0.99303742384682336</v>
      </c>
      <c r="L111" s="72">
        <v>14.087412406778061</v>
      </c>
      <c r="M111" s="72">
        <v>1.0480155071003643</v>
      </c>
      <c r="N111" s="72">
        <v>4.9011242611475101</v>
      </c>
      <c r="O111" s="72">
        <v>8.1382726385301858</v>
      </c>
      <c r="P111">
        <f t="shared" si="6"/>
        <v>1286750.668911377</v>
      </c>
      <c r="Q111">
        <f t="shared" si="7"/>
        <v>-25707.506750841625</v>
      </c>
    </row>
    <row r="112" spans="1:17" x14ac:dyDescent="0.25">
      <c r="A112" s="1" t="s">
        <v>112</v>
      </c>
      <c r="B112" s="2">
        <v>111</v>
      </c>
      <c r="C112" s="7">
        <v>1519642.0035849432</v>
      </c>
      <c r="D112" s="7">
        <v>497943</v>
      </c>
      <c r="E112" s="7">
        <v>3378</v>
      </c>
      <c r="F112" s="15">
        <v>3.0518392739428877</v>
      </c>
      <c r="G112" s="15">
        <v>147.4076376554174</v>
      </c>
      <c r="H112" s="72">
        <f t="shared" si="8"/>
        <v>1.157859375456431</v>
      </c>
      <c r="I112" s="72">
        <f t="shared" si="9"/>
        <v>1.0700752171446741</v>
      </c>
      <c r="J112" s="72">
        <f t="shared" si="10"/>
        <v>1.0964498299499421</v>
      </c>
      <c r="K112" s="72">
        <f t="shared" si="11"/>
        <v>0.98685363716038565</v>
      </c>
      <c r="L112" s="72">
        <v>14.233985341125061</v>
      </c>
      <c r="M112" s="72">
        <v>1.1157444495003948</v>
      </c>
      <c r="N112" s="72">
        <v>4.9932017942569216</v>
      </c>
      <c r="O112" s="72">
        <v>8.1250390973677451</v>
      </c>
      <c r="P112">
        <f t="shared" si="6"/>
        <v>1540465.4358226536</v>
      </c>
      <c r="Q112">
        <f t="shared" si="7"/>
        <v>20823.432237710338</v>
      </c>
    </row>
    <row r="113" spans="1:17" x14ac:dyDescent="0.25">
      <c r="A113" s="1" t="s">
        <v>113</v>
      </c>
      <c r="B113" s="2">
        <v>112</v>
      </c>
      <c r="C113" s="7">
        <v>1357285.2021509658</v>
      </c>
      <c r="D113" s="7">
        <v>499888</v>
      </c>
      <c r="E113" s="7">
        <v>3433</v>
      </c>
      <c r="F113" s="15">
        <v>2.7151786043092967</v>
      </c>
      <c r="G113" s="15">
        <v>145.61258374599475</v>
      </c>
      <c r="H113" s="72">
        <f t="shared" si="8"/>
        <v>0.89316115173773414</v>
      </c>
      <c r="I113" s="72">
        <f t="shared" si="9"/>
        <v>0.88968597641820268</v>
      </c>
      <c r="J113" s="72">
        <f t="shared" si="10"/>
        <v>0.9878225176254517</v>
      </c>
      <c r="K113" s="72">
        <f t="shared" si="11"/>
        <v>1.0162818235642392</v>
      </c>
      <c r="L113" s="72">
        <v>14.120997087810775</v>
      </c>
      <c r="M113" s="72">
        <v>0.99885773549819223</v>
      </c>
      <c r="N113" s="72">
        <v>4.9809495588548893</v>
      </c>
      <c r="O113" s="72">
        <v>8.1411897934576913</v>
      </c>
      <c r="P113">
        <f t="shared" si="6"/>
        <v>1339548.1907195169</v>
      </c>
      <c r="Q113">
        <f t="shared" si="7"/>
        <v>-17737.01143144886</v>
      </c>
    </row>
    <row r="114" spans="1:17" x14ac:dyDescent="0.25">
      <c r="A114" s="2" t="s">
        <v>114</v>
      </c>
      <c r="B114" s="2">
        <v>113</v>
      </c>
      <c r="C114" s="7">
        <v>1468535.3515236008</v>
      </c>
      <c r="D114" s="7">
        <v>495530</v>
      </c>
      <c r="E114" s="7">
        <v>3438</v>
      </c>
      <c r="F114" s="15">
        <v>2.9635649739139924</v>
      </c>
      <c r="G114" s="15">
        <v>144.13321698662014</v>
      </c>
      <c r="H114" s="72">
        <f t="shared" si="8"/>
        <v>1.0819651972896562</v>
      </c>
      <c r="I114" s="72">
        <f t="shared" si="9"/>
        <v>1.091480674313829</v>
      </c>
      <c r="J114" s="72">
        <f t="shared" si="10"/>
        <v>0.98984039207795937</v>
      </c>
      <c r="K114" s="72">
        <f t="shared" si="11"/>
        <v>1.0014564520827265</v>
      </c>
      <c r="L114" s="72">
        <v>14.199776102551077</v>
      </c>
      <c r="M114" s="72">
        <v>1.0863929267275292</v>
      </c>
      <c r="N114" s="72">
        <v>4.970737989880754</v>
      </c>
      <c r="O114" s="72">
        <v>8.1426451859427953</v>
      </c>
      <c r="P114">
        <f t="shared" si="6"/>
        <v>1471749.0535656335</v>
      </c>
      <c r="Q114">
        <f t="shared" si="7"/>
        <v>3213.7020420327317</v>
      </c>
    </row>
    <row r="115" spans="1:17" x14ac:dyDescent="0.25">
      <c r="A115" s="4" t="s">
        <v>115</v>
      </c>
      <c r="B115" s="2">
        <v>114</v>
      </c>
      <c r="C115" s="7">
        <v>1399203.2795591848</v>
      </c>
      <c r="D115" s="7">
        <v>507821</v>
      </c>
      <c r="E115" s="7">
        <v>3416</v>
      </c>
      <c r="F115" s="15">
        <v>2.7553080308990467</v>
      </c>
      <c r="G115" s="15">
        <v>148.65954332552693</v>
      </c>
      <c r="H115" s="72">
        <f t="shared" si="8"/>
        <v>0.95278828535350946</v>
      </c>
      <c r="I115" s="72">
        <f t="shared" si="9"/>
        <v>0.9297275595952601</v>
      </c>
      <c r="J115" s="72">
        <f t="shared" si="10"/>
        <v>1.0314037696066061</v>
      </c>
      <c r="K115" s="72">
        <f t="shared" si="11"/>
        <v>0.99360093077370559</v>
      </c>
      <c r="L115" s="72">
        <v>14.151413546565418</v>
      </c>
      <c r="M115" s="72">
        <v>1.0135292443036723</v>
      </c>
      <c r="N115" s="72">
        <v>5.0016587473532859</v>
      </c>
      <c r="O115" s="72">
        <v>8.1362255549084601</v>
      </c>
      <c r="P115">
        <f t="shared" si="6"/>
        <v>1392750.18204506</v>
      </c>
      <c r="Q115">
        <f t="shared" si="7"/>
        <v>-6453.09751412482</v>
      </c>
    </row>
    <row r="116" spans="1:17" x14ac:dyDescent="0.25">
      <c r="A116" s="6" t="s">
        <v>116</v>
      </c>
      <c r="B116" s="2">
        <v>115</v>
      </c>
      <c r="C116" s="7">
        <v>1332273.8830246299</v>
      </c>
      <c r="D116" s="7">
        <v>483753</v>
      </c>
      <c r="E116" s="7">
        <v>3355</v>
      </c>
      <c r="F116" s="15">
        <v>2.7540374592501338</v>
      </c>
      <c r="G116" s="15">
        <v>144.18867362146051</v>
      </c>
      <c r="H116" s="72">
        <f t="shared" si="8"/>
        <v>0.95216606656636715</v>
      </c>
      <c r="I116" s="72">
        <f t="shared" si="9"/>
        <v>0.99953886402730141</v>
      </c>
      <c r="J116" s="72">
        <f t="shared" si="10"/>
        <v>0.96992544438081352</v>
      </c>
      <c r="K116" s="72">
        <f t="shared" si="11"/>
        <v>0.9821428571428571</v>
      </c>
      <c r="L116" s="72">
        <v>14.10239772683237</v>
      </c>
      <c r="M116" s="72">
        <v>1.0130680019750833</v>
      </c>
      <c r="N116" s="72">
        <v>4.9711226754515048</v>
      </c>
      <c r="O116" s="72">
        <v>8.1182070494057825</v>
      </c>
      <c r="P116">
        <f t="shared" si="6"/>
        <v>1317432.5381943309</v>
      </c>
      <c r="Q116">
        <f t="shared" si="7"/>
        <v>-14841.344830299029</v>
      </c>
    </row>
    <row r="117" spans="1:17" x14ac:dyDescent="0.25">
      <c r="A117" s="3" t="s">
        <v>117</v>
      </c>
      <c r="B117" s="2">
        <v>116</v>
      </c>
      <c r="C117" s="7">
        <v>1344029.6089756356</v>
      </c>
      <c r="D117" s="7">
        <v>450469</v>
      </c>
      <c r="E117" s="7">
        <v>3362</v>
      </c>
      <c r="F117" s="15">
        <v>2.9836228663362752</v>
      </c>
      <c r="G117" s="15">
        <v>133.98839976204641</v>
      </c>
      <c r="H117" s="72">
        <f t="shared" si="8"/>
        <v>1.0088238057510495</v>
      </c>
      <c r="I117" s="72">
        <f t="shared" si="9"/>
        <v>1.0833632114606939</v>
      </c>
      <c r="J117" s="72">
        <f t="shared" si="10"/>
        <v>0.929257454117423</v>
      </c>
      <c r="K117" s="72">
        <f t="shared" si="11"/>
        <v>1.0020864381520118</v>
      </c>
      <c r="L117" s="72">
        <v>14.111182830310389</v>
      </c>
      <c r="M117" s="72">
        <v>1.0931382890781751</v>
      </c>
      <c r="N117" s="72">
        <v>4.8977532272636521</v>
      </c>
      <c r="O117" s="72">
        <v>8.1202913139685613</v>
      </c>
      <c r="P117">
        <f t="shared" si="6"/>
        <v>1337357.3927624975</v>
      </c>
      <c r="Q117">
        <f t="shared" si="7"/>
        <v>-6672.2162131380755</v>
      </c>
    </row>
    <row r="118" spans="1:17" x14ac:dyDescent="0.25">
      <c r="A118" s="3" t="s">
        <v>118</v>
      </c>
      <c r="B118" s="2">
        <v>117</v>
      </c>
      <c r="C118" s="7">
        <v>1301398.8913231096</v>
      </c>
      <c r="D118" s="7">
        <v>471031</v>
      </c>
      <c r="E118" s="7">
        <v>3267</v>
      </c>
      <c r="F118" s="15">
        <v>2.762873125809362</v>
      </c>
      <c r="G118" s="15">
        <v>144.17845117845118</v>
      </c>
      <c r="H118" s="72">
        <f t="shared" si="8"/>
        <v>0.96828141480825158</v>
      </c>
      <c r="I118" s="72">
        <f t="shared" si="9"/>
        <v>0.92601285403138711</v>
      </c>
      <c r="J118" s="72">
        <f t="shared" si="10"/>
        <v>1.0760517435427361</v>
      </c>
      <c r="K118" s="72">
        <f t="shared" si="11"/>
        <v>0.97174301011302799</v>
      </c>
      <c r="L118" s="72">
        <v>14.078950314131724</v>
      </c>
      <c r="M118" s="72">
        <v>1.0162711258892725</v>
      </c>
      <c r="N118" s="72">
        <v>4.9710517766413806</v>
      </c>
      <c r="O118" s="72">
        <v>8.0916274116010705</v>
      </c>
      <c r="P118">
        <f t="shared" si="6"/>
        <v>1290313.4464062841</v>
      </c>
      <c r="Q118">
        <f t="shared" si="7"/>
        <v>-11085.444916825509</v>
      </c>
    </row>
    <row r="119" spans="1:17" x14ac:dyDescent="0.25">
      <c r="A119" s="5" t="s">
        <v>119</v>
      </c>
      <c r="B119" s="2">
        <v>118</v>
      </c>
      <c r="C119" s="7">
        <v>1339921.3304122684</v>
      </c>
      <c r="D119" s="7">
        <v>525468</v>
      </c>
      <c r="E119" s="7">
        <v>3508</v>
      </c>
      <c r="F119" s="15">
        <v>2.5499580001299194</v>
      </c>
      <c r="G119" s="15">
        <v>149.79133409350058</v>
      </c>
      <c r="H119" s="72">
        <f t="shared" si="8"/>
        <v>1.0296007929206039</v>
      </c>
      <c r="I119" s="72">
        <f t="shared" si="9"/>
        <v>0.92293706008774079</v>
      </c>
      <c r="J119" s="72">
        <f t="shared" si="10"/>
        <v>1.0389301096604393</v>
      </c>
      <c r="K119" s="72">
        <f t="shared" si="11"/>
        <v>1.073767982858892</v>
      </c>
      <c r="L119" s="72">
        <v>14.108121461556113</v>
      </c>
      <c r="M119" s="72">
        <v>0.93607688849740744</v>
      </c>
      <c r="N119" s="72">
        <v>5.0092432195666321</v>
      </c>
      <c r="O119" s="72">
        <v>8.1628013534920729</v>
      </c>
      <c r="P119">
        <f t="shared" si="6"/>
        <v>1317622.0280708158</v>
      </c>
      <c r="Q119">
        <f t="shared" si="7"/>
        <v>-22299.302341452567</v>
      </c>
    </row>
    <row r="120" spans="1:17" x14ac:dyDescent="0.25">
      <c r="A120" s="5" t="s">
        <v>120</v>
      </c>
      <c r="B120" s="2">
        <v>119</v>
      </c>
      <c r="C120" s="7">
        <v>1385474.2415189536</v>
      </c>
      <c r="D120" s="7">
        <v>499770</v>
      </c>
      <c r="E120" s="7">
        <v>3488</v>
      </c>
      <c r="F120" s="15">
        <v>2.7722237059426407</v>
      </c>
      <c r="G120" s="15">
        <v>143.28268348623854</v>
      </c>
      <c r="H120" s="72">
        <f t="shared" si="8"/>
        <v>1.0339967056817205</v>
      </c>
      <c r="I120" s="72">
        <f t="shared" si="9"/>
        <v>1.0871644575327895</v>
      </c>
      <c r="J120" s="72">
        <f t="shared" si="10"/>
        <v>0.95654855037742503</v>
      </c>
      <c r="K120" s="72">
        <f t="shared" si="11"/>
        <v>0.9942987457240593</v>
      </c>
      <c r="L120" s="72">
        <v>14.141553051642807</v>
      </c>
      <c r="M120" s="72">
        <v>1.0196497800709352</v>
      </c>
      <c r="N120" s="72">
        <v>4.9648194865430018</v>
      </c>
      <c r="O120" s="72">
        <v>8.1570837850288704</v>
      </c>
      <c r="P120">
        <f t="shared" si="6"/>
        <v>1366407.4640121134</v>
      </c>
      <c r="Q120">
        <f t="shared" si="7"/>
        <v>-19066.777506840182</v>
      </c>
    </row>
    <row r="121" spans="1:17" x14ac:dyDescent="0.25">
      <c r="A121" s="5" t="s">
        <v>121</v>
      </c>
      <c r="B121" s="2">
        <v>120</v>
      </c>
      <c r="C121" s="7">
        <v>1368963.0551682932</v>
      </c>
      <c r="D121" s="7">
        <v>485943</v>
      </c>
      <c r="E121" s="7">
        <v>3473</v>
      </c>
      <c r="F121" s="15">
        <v>2.8171268135733887</v>
      </c>
      <c r="G121" s="15">
        <v>139.92024186582205</v>
      </c>
      <c r="H121" s="72">
        <f t="shared" si="8"/>
        <v>0.98808264646439148</v>
      </c>
      <c r="I121" s="72">
        <f t="shared" si="9"/>
        <v>1.0161975051055556</v>
      </c>
      <c r="J121" s="72">
        <f t="shared" si="10"/>
        <v>0.97653281234965539</v>
      </c>
      <c r="K121" s="72">
        <f t="shared" si="11"/>
        <v>0.99569954128440363</v>
      </c>
      <c r="L121" s="72">
        <v>14.129564117177653</v>
      </c>
      <c r="M121" s="72">
        <v>1.0357175051239393</v>
      </c>
      <c r="N121" s="72">
        <v>4.9410725593096387</v>
      </c>
      <c r="O121" s="72">
        <v>8.1527740527440749</v>
      </c>
      <c r="P121">
        <f t="shared" si="6"/>
        <v>1348337.7342586436</v>
      </c>
      <c r="Q121">
        <f t="shared" si="7"/>
        <v>-20625.320909649599</v>
      </c>
    </row>
    <row r="122" spans="1:17" x14ac:dyDescent="0.25">
      <c r="A122" s="2" t="s">
        <v>122</v>
      </c>
      <c r="B122" s="2">
        <v>121</v>
      </c>
      <c r="C122" s="7">
        <v>1311608.2785633672</v>
      </c>
      <c r="D122" s="7">
        <v>465732</v>
      </c>
      <c r="E122" s="7">
        <v>3278</v>
      </c>
      <c r="F122" s="15">
        <v>2.8162296740687074</v>
      </c>
      <c r="G122" s="15">
        <v>142.07809640024405</v>
      </c>
      <c r="H122" s="72">
        <f t="shared" si="8"/>
        <v>0.95810348833856951</v>
      </c>
      <c r="I122" s="72">
        <f t="shared" si="9"/>
        <v>0.99968154095855444</v>
      </c>
      <c r="J122" s="72">
        <f t="shared" si="10"/>
        <v>1.0154220326212078</v>
      </c>
      <c r="K122" s="72">
        <f t="shared" si="11"/>
        <v>0.94385257702274694</v>
      </c>
      <c r="L122" s="72">
        <v>14.086764635737657</v>
      </c>
      <c r="M122" s="72">
        <v>1.0353989953636451</v>
      </c>
      <c r="N122" s="72">
        <v>4.9563768810702369</v>
      </c>
      <c r="O122" s="72">
        <v>8.0949887593037744</v>
      </c>
      <c r="P122">
        <f t="shared" si="6"/>
        <v>1301534.7456664981</v>
      </c>
      <c r="Q122">
        <f t="shared" si="7"/>
        <v>-10073.532896869117</v>
      </c>
    </row>
    <row r="123" spans="1:17" x14ac:dyDescent="0.25">
      <c r="A123" s="2" t="s">
        <v>123</v>
      </c>
      <c r="B123" s="2">
        <v>122</v>
      </c>
      <c r="C123" s="7">
        <v>1341931.7864967138</v>
      </c>
      <c r="D123" s="7">
        <v>451625</v>
      </c>
      <c r="E123" s="7">
        <v>3280</v>
      </c>
      <c r="F123" s="15">
        <v>2.9713407949000028</v>
      </c>
      <c r="G123" s="15">
        <v>137.6905487804878</v>
      </c>
      <c r="H123" s="72">
        <f t="shared" si="8"/>
        <v>1.0231193325240067</v>
      </c>
      <c r="I123" s="72">
        <f t="shared" si="9"/>
        <v>1.055077582009567</v>
      </c>
      <c r="J123" s="72">
        <f t="shared" si="10"/>
        <v>0.96911876122413543</v>
      </c>
      <c r="K123" s="72">
        <f t="shared" si="11"/>
        <v>1.0006101281269066</v>
      </c>
      <c r="L123" s="72">
        <v>14.109620765487698</v>
      </c>
      <c r="M123" s="72">
        <v>1.0890132970377557</v>
      </c>
      <c r="N123" s="72">
        <v>4.9250087670717519</v>
      </c>
      <c r="O123" s="72">
        <v>8.09559870137819</v>
      </c>
      <c r="P123">
        <f t="shared" si="6"/>
        <v>1343233.8872588219</v>
      </c>
      <c r="Q123">
        <f t="shared" si="7"/>
        <v>1302.100762108108</v>
      </c>
    </row>
    <row r="124" spans="1:17" x14ac:dyDescent="0.25">
      <c r="A124" s="1" t="s">
        <v>124</v>
      </c>
      <c r="B124" s="2">
        <v>123</v>
      </c>
      <c r="C124" s="7">
        <v>1637078.2712607051</v>
      </c>
      <c r="D124" s="7">
        <v>511838</v>
      </c>
      <c r="E124" s="7">
        <v>3308</v>
      </c>
      <c r="F124" s="15">
        <v>3.1984305019570747</v>
      </c>
      <c r="G124" s="15">
        <v>154.7273276904474</v>
      </c>
      <c r="H124" s="72">
        <f t="shared" si="8"/>
        <v>1.2199414960834256</v>
      </c>
      <c r="I124" s="72">
        <f t="shared" si="9"/>
        <v>1.076426678301879</v>
      </c>
      <c r="J124" s="72">
        <f t="shared" si="10"/>
        <v>1.1237323771373762</v>
      </c>
      <c r="K124" s="72">
        <f t="shared" si="11"/>
        <v>1.0085365853658537</v>
      </c>
      <c r="L124" s="72">
        <v>14.308423669053052</v>
      </c>
      <c r="M124" s="72">
        <v>1.1626602213484261</v>
      </c>
      <c r="N124" s="72">
        <v>5.041664391561044</v>
      </c>
      <c r="O124" s="72">
        <v>8.1040990561435819</v>
      </c>
      <c r="P124">
        <f t="shared" si="6"/>
        <v>1687417.2936473892</v>
      </c>
      <c r="Q124">
        <f t="shared" si="7"/>
        <v>50339.022386684082</v>
      </c>
    </row>
    <row r="125" spans="1:17" x14ac:dyDescent="0.25">
      <c r="A125" s="1" t="s">
        <v>125</v>
      </c>
      <c r="B125" s="2">
        <v>124</v>
      </c>
      <c r="C125" s="7">
        <v>1391952.0347872269</v>
      </c>
      <c r="D125" s="7">
        <v>482872</v>
      </c>
      <c r="E125" s="7">
        <v>3326</v>
      </c>
      <c r="F125" s="15">
        <v>2.8826522034560442</v>
      </c>
      <c r="G125" s="15">
        <v>145.18099819603128</v>
      </c>
      <c r="H125" s="72">
        <f t="shared" si="8"/>
        <v>0.85026602528619</v>
      </c>
      <c r="I125" s="72">
        <f t="shared" si="9"/>
        <v>0.90127085822005193</v>
      </c>
      <c r="J125" s="72">
        <f t="shared" si="10"/>
        <v>0.93830224022536723</v>
      </c>
      <c r="K125" s="72">
        <f t="shared" si="11"/>
        <v>1.0054413542926239</v>
      </c>
      <c r="L125" s="72">
        <v>14.146217661515022</v>
      </c>
      <c r="M125" s="72">
        <v>1.0587107743537285</v>
      </c>
      <c r="N125" s="72">
        <v>4.9779812274084216</v>
      </c>
      <c r="O125" s="72">
        <v>8.1095256597528724</v>
      </c>
      <c r="P125">
        <f t="shared" si="6"/>
        <v>1394841.0944150628</v>
      </c>
      <c r="Q125">
        <f t="shared" si="7"/>
        <v>2889.0596278358717</v>
      </c>
    </row>
    <row r="126" spans="1:17" x14ac:dyDescent="0.25">
      <c r="A126" s="2" t="s">
        <v>126</v>
      </c>
      <c r="B126" s="2">
        <v>125</v>
      </c>
      <c r="C126" s="7">
        <v>1596784.3391090753</v>
      </c>
      <c r="D126" s="7">
        <v>489541</v>
      </c>
      <c r="E126" s="7">
        <v>3329</v>
      </c>
      <c r="F126" s="15">
        <v>3.2617989894800949</v>
      </c>
      <c r="G126" s="15">
        <v>147.05346951036347</v>
      </c>
      <c r="H126" s="72">
        <f t="shared" si="8"/>
        <v>1.1471547145323573</v>
      </c>
      <c r="I126" s="72">
        <f t="shared" si="9"/>
        <v>1.1315270657936074</v>
      </c>
      <c r="J126" s="72">
        <f t="shared" si="10"/>
        <v>1.0128974957990293</v>
      </c>
      <c r="K126" s="72">
        <f t="shared" si="11"/>
        <v>1.0009019843656044</v>
      </c>
      <c r="L126" s="72">
        <v>14.283502376819069</v>
      </c>
      <c r="M126" s="72">
        <v>1.1822788804362589</v>
      </c>
      <c r="N126" s="72">
        <v>4.9907962588077845</v>
      </c>
      <c r="O126" s="72">
        <v>8.1104272375750242</v>
      </c>
      <c r="P126">
        <f t="shared" si="6"/>
        <v>1643173.2421667138</v>
      </c>
      <c r="Q126">
        <f t="shared" si="7"/>
        <v>46388.903057638556</v>
      </c>
    </row>
    <row r="127" spans="1:17" x14ac:dyDescent="0.25">
      <c r="A127" s="4" t="s">
        <v>127</v>
      </c>
      <c r="B127" s="2">
        <v>126</v>
      </c>
      <c r="C127" s="7">
        <v>1555001.3941445926</v>
      </c>
      <c r="D127" s="7">
        <v>494059</v>
      </c>
      <c r="E127" s="7">
        <v>3324</v>
      </c>
      <c r="F127" s="15">
        <v>3.1474001974351089</v>
      </c>
      <c r="G127" s="15">
        <v>148.63387484957883</v>
      </c>
      <c r="H127" s="72">
        <f t="shared" si="8"/>
        <v>0.97383306941261993</v>
      </c>
      <c r="I127" s="72">
        <f t="shared" si="9"/>
        <v>0.96492770020042828</v>
      </c>
      <c r="J127" s="72">
        <f t="shared" si="10"/>
        <v>1.0107471475816079</v>
      </c>
      <c r="K127" s="72">
        <f t="shared" si="11"/>
        <v>0.99849804746170023</v>
      </c>
      <c r="L127" s="72">
        <v>14.256987000151078</v>
      </c>
      <c r="M127" s="72">
        <v>1.1465767779142142</v>
      </c>
      <c r="N127" s="72">
        <v>5.001486066261525</v>
      </c>
      <c r="O127" s="72">
        <v>8.1089241559753393</v>
      </c>
      <c r="P127">
        <f t="shared" si="6"/>
        <v>1591795.4995508788</v>
      </c>
      <c r="Q127">
        <f t="shared" si="7"/>
        <v>36794.105406286195</v>
      </c>
    </row>
    <row r="128" spans="1:17" x14ac:dyDescent="0.25">
      <c r="A128" s="6" t="s">
        <v>128</v>
      </c>
      <c r="B128" s="2">
        <v>127</v>
      </c>
      <c r="C128" s="7">
        <v>1526586.2046073158</v>
      </c>
      <c r="D128" s="7">
        <v>465516</v>
      </c>
      <c r="E128" s="7">
        <v>3324</v>
      </c>
      <c r="F128" s="15">
        <v>3.2793420733279111</v>
      </c>
      <c r="G128" s="15">
        <v>140.04693140794222</v>
      </c>
      <c r="H128" s="72">
        <f t="shared" si="8"/>
        <v>0.9817265825971121</v>
      </c>
      <c r="I128" s="72">
        <f t="shared" si="9"/>
        <v>1.0419209085645749</v>
      </c>
      <c r="J128" s="72">
        <f t="shared" si="10"/>
        <v>0.94222754772203299</v>
      </c>
      <c r="K128" s="72">
        <f t="shared" si="11"/>
        <v>1</v>
      </c>
      <c r="L128" s="72">
        <v>14.238544561627643</v>
      </c>
      <c r="M128" s="72">
        <v>1.1876428148756821</v>
      </c>
      <c r="N128" s="72">
        <v>4.9419775907766228</v>
      </c>
      <c r="O128" s="72">
        <v>8.1089241559753393</v>
      </c>
      <c r="P128">
        <f t="shared" si="6"/>
        <v>1569953.5446705059</v>
      </c>
      <c r="Q128">
        <f t="shared" si="7"/>
        <v>43367.340063190088</v>
      </c>
    </row>
    <row r="129" spans="1:17" x14ac:dyDescent="0.25">
      <c r="A129" s="3" t="s">
        <v>129</v>
      </c>
      <c r="B129" s="2">
        <v>128</v>
      </c>
      <c r="C129" s="7">
        <v>1533492.597756091</v>
      </c>
      <c r="D129" s="7">
        <v>464709</v>
      </c>
      <c r="E129" s="7">
        <v>3299</v>
      </c>
      <c r="F129" s="15">
        <v>3.2998986414209561</v>
      </c>
      <c r="G129" s="15">
        <v>140.8635950287966</v>
      </c>
      <c r="H129" s="72">
        <f t="shared" si="8"/>
        <v>1.0045240767458341</v>
      </c>
      <c r="I129" s="72">
        <f t="shared" si="9"/>
        <v>1.0062685037527006</v>
      </c>
      <c r="J129" s="72">
        <f t="shared" si="10"/>
        <v>1.0058313567647943</v>
      </c>
      <c r="K129" s="72">
        <f t="shared" si="11"/>
        <v>0.99247894103489775</v>
      </c>
      <c r="L129" s="72">
        <v>14.243058435499094</v>
      </c>
      <c r="M129" s="72">
        <v>1.1938917532798055</v>
      </c>
      <c r="N129" s="72">
        <v>4.9477920109907076</v>
      </c>
      <c r="O129" s="72">
        <v>8.1013746712285819</v>
      </c>
      <c r="P129">
        <f t="shared" si="6"/>
        <v>1582546.2520052176</v>
      </c>
      <c r="Q129">
        <f t="shared" si="7"/>
        <v>49053.654249126557</v>
      </c>
    </row>
    <row r="130" spans="1:17" x14ac:dyDescent="0.25">
      <c r="A130" s="3" t="s">
        <v>130</v>
      </c>
      <c r="B130" s="2">
        <v>129</v>
      </c>
      <c r="C130" s="7">
        <v>1501200.9891787823</v>
      </c>
      <c r="D130" s="7">
        <v>479906</v>
      </c>
      <c r="E130" s="7">
        <v>3262</v>
      </c>
      <c r="F130" s="15">
        <v>3.1281146499080701</v>
      </c>
      <c r="G130" s="15">
        <v>147.12017167381975</v>
      </c>
      <c r="H130" s="72">
        <f t="shared" si="8"/>
        <v>0.97894244248419593</v>
      </c>
      <c r="I130" s="72">
        <f t="shared" si="9"/>
        <v>0.94794264606899714</v>
      </c>
      <c r="J130" s="72">
        <f t="shared" si="10"/>
        <v>1.0444158523978047</v>
      </c>
      <c r="K130" s="72">
        <f t="shared" si="11"/>
        <v>0.98878448014549869</v>
      </c>
      <c r="L130" s="72">
        <v>14.221776005168167</v>
      </c>
      <c r="M130" s="72">
        <v>1.1404304747952776</v>
      </c>
      <c r="N130" s="72">
        <v>4.9912497471919304</v>
      </c>
      <c r="O130" s="72">
        <v>8.0900957831809599</v>
      </c>
      <c r="P130">
        <f t="shared" ref="P130:P145" si="12">$T$43+$T$44*E130+$T$45*F130+$T$46*G130</f>
        <v>1539933.7844738753</v>
      </c>
      <c r="Q130">
        <f t="shared" si="7"/>
        <v>38732.795295092976</v>
      </c>
    </row>
    <row r="131" spans="1:17" x14ac:dyDescent="0.25">
      <c r="A131" s="5" t="s">
        <v>131</v>
      </c>
      <c r="B131" s="2">
        <v>130</v>
      </c>
      <c r="C131" s="7">
        <v>1522578.8687512446</v>
      </c>
      <c r="D131" s="7">
        <v>473604</v>
      </c>
      <c r="E131" s="7">
        <v>3233</v>
      </c>
      <c r="F131" s="15">
        <v>3.2148775532960969</v>
      </c>
      <c r="G131" s="15">
        <v>146.49056603773585</v>
      </c>
      <c r="H131" s="72">
        <f t="shared" si="8"/>
        <v>1.0142405179097016</v>
      </c>
      <c r="I131" s="72">
        <f t="shared" si="9"/>
        <v>1.0277364844637573</v>
      </c>
      <c r="J131" s="72">
        <f t="shared" si="10"/>
        <v>0.9957204669562254</v>
      </c>
      <c r="K131" s="72">
        <f t="shared" si="11"/>
        <v>0.99110974862047818</v>
      </c>
      <c r="L131" s="72">
        <v>14.235916079359969</v>
      </c>
      <c r="M131" s="72">
        <v>1.1677892708977573</v>
      </c>
      <c r="N131" s="72">
        <v>4.9869610307367793</v>
      </c>
      <c r="O131" s="72">
        <v>8.0811657777254329</v>
      </c>
      <c r="P131">
        <f t="shared" si="12"/>
        <v>1573526.077651626</v>
      </c>
      <c r="Q131">
        <f t="shared" ref="Q131:Q145" si="13">P131-C131</f>
        <v>50947.208900381345</v>
      </c>
    </row>
    <row r="132" spans="1:17" x14ac:dyDescent="0.25">
      <c r="A132" s="5" t="s">
        <v>132</v>
      </c>
      <c r="B132" s="2">
        <v>131</v>
      </c>
      <c r="C132" s="7">
        <v>1528816.802761734</v>
      </c>
      <c r="D132" s="7">
        <v>465068</v>
      </c>
      <c r="E132" s="7">
        <v>3193</v>
      </c>
      <c r="F132" s="15">
        <v>3.2872973474023883</v>
      </c>
      <c r="G132" s="15">
        <v>145.65236454744755</v>
      </c>
      <c r="H132" s="72">
        <f t="shared" ref="H132:H145" si="14">C132/C131</f>
        <v>1.0040969529648112</v>
      </c>
      <c r="I132" s="72">
        <f t="shared" ref="I132:I145" si="15">F132/F131</f>
        <v>1.0225264548666999</v>
      </c>
      <c r="J132" s="72">
        <f t="shared" ref="J132:J145" si="16">G132/G131</f>
        <v>0.99427811965671309</v>
      </c>
      <c r="K132" s="72">
        <f t="shared" ref="K132:K145" si="17">E132/E131</f>
        <v>0.98762759047324467</v>
      </c>
      <c r="L132" s="72">
        <v>14.240004662665262</v>
      </c>
      <c r="M132" s="72">
        <v>1.1900657522281526</v>
      </c>
      <c r="N132" s="72">
        <v>4.9812227177223276</v>
      </c>
      <c r="O132" s="72">
        <v>8.0687161927147812</v>
      </c>
      <c r="P132">
        <f t="shared" si="12"/>
        <v>1592125.4838338778</v>
      </c>
      <c r="Q132">
        <f t="shared" si="13"/>
        <v>63308.681072143838</v>
      </c>
    </row>
    <row r="133" spans="1:17" x14ac:dyDescent="0.25">
      <c r="A133" s="5" t="s">
        <v>133</v>
      </c>
      <c r="B133" s="2">
        <v>132</v>
      </c>
      <c r="F133" s="15"/>
      <c r="G133" s="15"/>
      <c r="H133" s="72"/>
      <c r="I133" s="72"/>
      <c r="J133" s="72"/>
      <c r="K133" s="72"/>
      <c r="L133" s="72"/>
      <c r="M133" s="72"/>
      <c r="N133" s="72"/>
      <c r="O133" s="72"/>
    </row>
    <row r="134" spans="1:17" x14ac:dyDescent="0.25">
      <c r="A134" s="2" t="s">
        <v>134</v>
      </c>
      <c r="B134" s="2"/>
      <c r="F134" s="15"/>
      <c r="G134" s="15"/>
      <c r="H134" s="72"/>
      <c r="I134" s="72"/>
      <c r="J134" s="72"/>
      <c r="K134" s="72"/>
      <c r="L134" s="72"/>
      <c r="M134" s="72"/>
      <c r="N134" s="72"/>
      <c r="O134" s="72"/>
    </row>
    <row r="135" spans="1:17" x14ac:dyDescent="0.25">
      <c r="A135" s="2" t="s">
        <v>135</v>
      </c>
      <c r="B135" s="2"/>
      <c r="F135" s="15"/>
      <c r="L135" s="72"/>
      <c r="M135" s="72"/>
      <c r="N135" s="72"/>
      <c r="O135" s="72"/>
    </row>
    <row r="136" spans="1:17" x14ac:dyDescent="0.25">
      <c r="A136" s="1" t="s">
        <v>136</v>
      </c>
      <c r="B136" s="1"/>
      <c r="F136" s="15"/>
      <c r="L136" s="72"/>
      <c r="M136" s="72"/>
      <c r="N136" s="72"/>
      <c r="O136" s="72"/>
    </row>
    <row r="137" spans="1:17" x14ac:dyDescent="0.25">
      <c r="A137" s="1" t="s">
        <v>137</v>
      </c>
      <c r="B137" s="1"/>
      <c r="F137" s="15"/>
      <c r="L137" s="72"/>
      <c r="M137" s="72"/>
      <c r="N137" s="72"/>
      <c r="O137" s="72"/>
    </row>
    <row r="138" spans="1:17" x14ac:dyDescent="0.25">
      <c r="A138" s="2" t="s">
        <v>138</v>
      </c>
      <c r="B138" s="2"/>
      <c r="F138" s="15"/>
      <c r="L138" s="72"/>
      <c r="M138" s="72"/>
      <c r="N138" s="72"/>
      <c r="O138" s="72"/>
    </row>
    <row r="139" spans="1:17" x14ac:dyDescent="0.25">
      <c r="A139" s="4" t="s">
        <v>209</v>
      </c>
      <c r="H139" s="72"/>
      <c r="I139" s="72"/>
      <c r="J139" s="72"/>
      <c r="K139" s="72"/>
      <c r="L139" s="72"/>
      <c r="M139" s="72"/>
      <c r="N139" s="72"/>
      <c r="O139" s="72"/>
    </row>
    <row r="140" spans="1:17" x14ac:dyDescent="0.25">
      <c r="A140" s="6" t="s">
        <v>210</v>
      </c>
      <c r="H140" s="72"/>
      <c r="I140" s="72"/>
      <c r="J140" s="72"/>
      <c r="K140" s="72"/>
      <c r="L140" s="72"/>
      <c r="M140" s="72"/>
      <c r="N140" s="72"/>
      <c r="O140" s="72"/>
    </row>
    <row r="141" spans="1:17" x14ac:dyDescent="0.25">
      <c r="A141" s="3" t="s">
        <v>211</v>
      </c>
      <c r="H141" s="72"/>
      <c r="I141" s="72"/>
      <c r="J141" s="72"/>
      <c r="K141" s="72"/>
      <c r="L141" s="72"/>
      <c r="M141" s="72"/>
      <c r="N141" s="72"/>
      <c r="O141" s="72"/>
    </row>
    <row r="142" spans="1:17" x14ac:dyDescent="0.25">
      <c r="A142" s="3" t="s">
        <v>212</v>
      </c>
      <c r="H142" s="72"/>
      <c r="I142" s="72"/>
      <c r="J142" s="72"/>
      <c r="K142" s="72"/>
      <c r="L142" s="72"/>
      <c r="M142" s="72"/>
      <c r="N142" s="72"/>
      <c r="O142" s="72"/>
    </row>
    <row r="143" spans="1:17" x14ac:dyDescent="0.25">
      <c r="A143" s="5" t="s">
        <v>213</v>
      </c>
      <c r="H143" s="72"/>
      <c r="I143" s="72"/>
      <c r="J143" s="72"/>
      <c r="K143" s="72"/>
      <c r="L143" s="72"/>
      <c r="M143" s="72"/>
      <c r="N143" s="72"/>
      <c r="O143" s="72"/>
    </row>
    <row r="144" spans="1:17" x14ac:dyDescent="0.25">
      <c r="A144" s="5" t="s">
        <v>214</v>
      </c>
      <c r="H144" s="72"/>
      <c r="I144" s="72"/>
      <c r="J144" s="72"/>
      <c r="K144" s="72"/>
      <c r="L144" s="72"/>
      <c r="M144" s="72"/>
      <c r="N144" s="72"/>
      <c r="O144" s="72"/>
    </row>
    <row r="145" spans="1:15" x14ac:dyDescent="0.25">
      <c r="A145" s="5" t="s">
        <v>215</v>
      </c>
      <c r="H145" s="72"/>
      <c r="I145" s="72"/>
      <c r="J145" s="72"/>
      <c r="K145" s="72"/>
      <c r="L145" s="72"/>
      <c r="M145" s="72"/>
      <c r="N145" s="72"/>
      <c r="O145" s="72"/>
    </row>
    <row r="148" spans="1:15" x14ac:dyDescent="0.25">
      <c r="G148" s="15" t="s">
        <v>230</v>
      </c>
      <c r="H148" s="22">
        <f>COUNT(H3:H132)</f>
        <v>130</v>
      </c>
      <c r="I148" s="22">
        <f>COUNT(I3:I132)</f>
        <v>130</v>
      </c>
      <c r="J148" s="22">
        <f>COUNT(J3:J132)</f>
        <v>130</v>
      </c>
      <c r="K148" s="22">
        <f>COUNT(K3:K132)</f>
        <v>130</v>
      </c>
    </row>
    <row r="149" spans="1:15" x14ac:dyDescent="0.25">
      <c r="G149" s="15" t="s">
        <v>231</v>
      </c>
      <c r="H149" s="72">
        <f>MIN(H3:H132)</f>
        <v>0.80719459635353275</v>
      </c>
      <c r="I149" s="72">
        <f>MIN(I3:I132)</f>
        <v>0.78085810072710893</v>
      </c>
      <c r="J149" s="72">
        <f>MIN(J3:J132)</f>
        <v>0.85086048663760427</v>
      </c>
      <c r="K149" s="72">
        <f>MIN(K3:K132)</f>
        <v>0.92773109243697482</v>
      </c>
    </row>
    <row r="150" spans="1:15" x14ac:dyDescent="0.25">
      <c r="G150" s="15" t="s">
        <v>232</v>
      </c>
      <c r="H150" s="72">
        <f>MAX(H3:H132)</f>
        <v>1.2199414960834256</v>
      </c>
      <c r="I150" s="72">
        <f>MAX(I3:I132)</f>
        <v>1.1751441116821635</v>
      </c>
      <c r="J150" s="72">
        <f>MAX(J3:J132)</f>
        <v>1.2045799075010748</v>
      </c>
      <c r="K150" s="72">
        <f>MAX(K3:K132)</f>
        <v>1.073767982858892</v>
      </c>
    </row>
    <row r="151" spans="1:15" x14ac:dyDescent="0.25">
      <c r="G151" s="15" t="s">
        <v>233</v>
      </c>
      <c r="H151" s="72">
        <f>MEDIAN(H3:H132)</f>
        <v>0.98973679024218897</v>
      </c>
      <c r="I151" s="72">
        <f>MEDIAN(I3:I132)</f>
        <v>1.0101535224380587</v>
      </c>
      <c r="J151" s="72">
        <f>MEDIAN(J3:J132)</f>
        <v>0.9949992933064693</v>
      </c>
      <c r="K151" s="72">
        <f>MEDIAN(K3:K132)</f>
        <v>0.99759279554603908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5"/>
  <sheetViews>
    <sheetView tabSelected="1" workbookViewId="0">
      <pane xSplit="1" ySplit="15" topLeftCell="B130" activePane="bottomRight" state="frozen"/>
      <selection pane="topRight" activeCell="B1" sqref="B1"/>
      <selection pane="bottomLeft" activeCell="A16" sqref="A16"/>
      <selection pane="bottomRight" activeCell="X129" sqref="X129"/>
    </sheetView>
  </sheetViews>
  <sheetFormatPr defaultRowHeight="15" x14ac:dyDescent="0.25"/>
  <cols>
    <col min="1" max="1" width="7.7109375" style="7" bestFit="1" customWidth="1"/>
    <col min="2" max="2" width="4" style="7" bestFit="1" customWidth="1"/>
    <col min="3" max="3" width="8" style="7" bestFit="1" customWidth="1"/>
    <col min="4" max="4" width="7" style="7" bestFit="1" customWidth="1"/>
    <col min="5" max="5" width="5" style="7" bestFit="1" customWidth="1"/>
    <col min="6" max="6" width="9.28515625" bestFit="1" customWidth="1"/>
    <col min="7" max="7" width="6.5703125" bestFit="1" customWidth="1"/>
    <col min="8" max="8" width="8.42578125" bestFit="1" customWidth="1"/>
    <col min="9" max="9" width="7" bestFit="1" customWidth="1"/>
    <col min="10" max="10" width="6" bestFit="1" customWidth="1"/>
    <col min="11" max="11" width="10" customWidth="1"/>
    <col min="12" max="12" width="7.28515625" bestFit="1" customWidth="1"/>
    <col min="13" max="13" width="6" bestFit="1" customWidth="1"/>
    <col min="15" max="15" width="10.85546875" bestFit="1" customWidth="1"/>
    <col min="16" max="16" width="7.85546875" bestFit="1" customWidth="1"/>
    <col min="17" max="17" width="6.5703125" bestFit="1" customWidth="1"/>
    <col min="19" max="19" width="11.42578125" bestFit="1" customWidth="1"/>
    <col min="20" max="20" width="8.42578125" bestFit="1" customWidth="1"/>
    <col min="21" max="21" width="7.7109375" bestFit="1" customWidth="1"/>
  </cols>
  <sheetData>
    <row r="1" spans="1:28" x14ac:dyDescent="0.25">
      <c r="A1" s="7" t="s">
        <v>139</v>
      </c>
      <c r="B1" s="7" t="s">
        <v>189</v>
      </c>
      <c r="C1" s="7" t="s">
        <v>143</v>
      </c>
      <c r="D1" s="7" t="s">
        <v>141</v>
      </c>
      <c r="E1" s="7" t="s">
        <v>1</v>
      </c>
      <c r="F1" s="7" t="s">
        <v>173</v>
      </c>
      <c r="G1" s="78" t="s">
        <v>221</v>
      </c>
      <c r="H1" s="7" t="s">
        <v>234</v>
      </c>
      <c r="I1" s="7" t="s">
        <v>235</v>
      </c>
      <c r="J1" s="7" t="s">
        <v>236</v>
      </c>
      <c r="K1" s="7" t="s">
        <v>237</v>
      </c>
      <c r="L1" s="7" t="s">
        <v>238</v>
      </c>
      <c r="M1" s="78" t="s">
        <v>236</v>
      </c>
      <c r="N1" s="7" t="s">
        <v>239</v>
      </c>
      <c r="O1" s="7" t="s">
        <v>240</v>
      </c>
      <c r="P1" s="7" t="s">
        <v>241</v>
      </c>
      <c r="Q1" s="78" t="s">
        <v>242</v>
      </c>
      <c r="R1" s="7" t="s">
        <v>243</v>
      </c>
      <c r="S1" s="7" t="s">
        <v>244</v>
      </c>
      <c r="T1" s="7" t="s">
        <v>245</v>
      </c>
      <c r="U1" s="7" t="s">
        <v>246</v>
      </c>
    </row>
    <row r="2" spans="1:28" x14ac:dyDescent="0.25">
      <c r="A2" s="2" t="s">
        <v>2</v>
      </c>
      <c r="B2" s="2">
        <v>1</v>
      </c>
      <c r="C2" s="77">
        <v>1326801.4671712143</v>
      </c>
      <c r="D2" s="7">
        <v>712683</v>
      </c>
      <c r="E2" s="7">
        <v>5264</v>
      </c>
      <c r="F2" s="15">
        <v>1.8616993350075901</v>
      </c>
      <c r="G2" s="82">
        <v>135.38810790273556</v>
      </c>
      <c r="M2" s="79"/>
      <c r="Q2" s="79"/>
      <c r="W2" t="s">
        <v>148</v>
      </c>
    </row>
    <row r="3" spans="1:28" ht="15.75" thickBot="1" x14ac:dyDescent="0.3">
      <c r="A3" s="2" t="s">
        <v>3</v>
      </c>
      <c r="B3" s="2">
        <v>2</v>
      </c>
      <c r="C3" s="77">
        <v>1349908.0860386377</v>
      </c>
      <c r="D3" s="7">
        <v>735899</v>
      </c>
      <c r="E3" s="7">
        <v>5220</v>
      </c>
      <c r="F3" s="15">
        <v>1.8343659741875415</v>
      </c>
      <c r="G3" s="82">
        <v>140.97681992337164</v>
      </c>
      <c r="M3" s="79"/>
      <c r="Q3" s="79"/>
    </row>
    <row r="4" spans="1:28" x14ac:dyDescent="0.25">
      <c r="A4" s="2" t="s">
        <v>4</v>
      </c>
      <c r="B4" s="2">
        <v>3</v>
      </c>
      <c r="C4" s="77">
        <v>1441822.1469826726</v>
      </c>
      <c r="D4" s="7">
        <v>807833</v>
      </c>
      <c r="E4" s="7">
        <v>5203</v>
      </c>
      <c r="F4" s="15">
        <v>1.7848022388076157</v>
      </c>
      <c r="G4" s="82">
        <v>155.26292523544109</v>
      </c>
      <c r="M4" s="79"/>
      <c r="Q4" s="79"/>
      <c r="W4" s="18" t="s">
        <v>149</v>
      </c>
      <c r="X4" s="18"/>
    </row>
    <row r="5" spans="1:28" x14ac:dyDescent="0.25">
      <c r="A5" s="2" t="s">
        <v>5</v>
      </c>
      <c r="B5" s="2">
        <v>4</v>
      </c>
      <c r="C5" s="77">
        <v>1346024.0987851026</v>
      </c>
      <c r="D5" s="7">
        <v>689599</v>
      </c>
      <c r="E5" s="7">
        <v>5220</v>
      </c>
      <c r="F5" s="15">
        <v>1.9518939249985898</v>
      </c>
      <c r="G5" s="82">
        <v>132.10708812260538</v>
      </c>
      <c r="M5" s="79"/>
      <c r="Q5" s="79"/>
      <c r="W5" s="10" t="s">
        <v>150</v>
      </c>
      <c r="X5" s="10">
        <v>0.98445550032291584</v>
      </c>
    </row>
    <row r="6" spans="1:28" x14ac:dyDescent="0.25">
      <c r="A6" s="2" t="s">
        <v>6</v>
      </c>
      <c r="B6" s="2">
        <v>5</v>
      </c>
      <c r="C6" s="77">
        <v>1559448.6822014207</v>
      </c>
      <c r="D6" s="7">
        <v>788010</v>
      </c>
      <c r="E6" s="7">
        <v>5195</v>
      </c>
      <c r="F6" s="15">
        <v>1.9789706757546486</v>
      </c>
      <c r="G6" s="82">
        <v>151.68623676612128</v>
      </c>
      <c r="M6" s="79"/>
      <c r="Q6" s="79"/>
      <c r="W6" s="10" t="s">
        <v>151</v>
      </c>
      <c r="X6" s="10">
        <v>0.96915263211604263</v>
      </c>
    </row>
    <row r="7" spans="1:28" x14ac:dyDescent="0.25">
      <c r="A7" s="2" t="s">
        <v>7</v>
      </c>
      <c r="B7" s="2">
        <v>6</v>
      </c>
      <c r="C7" s="77">
        <v>1512004.71353648</v>
      </c>
      <c r="D7" s="7">
        <v>775691</v>
      </c>
      <c r="E7" s="7">
        <v>5151</v>
      </c>
      <c r="F7" s="15">
        <v>1.9492358600737665</v>
      </c>
      <c r="G7" s="82">
        <v>150.59037080178607</v>
      </c>
      <c r="H7" s="22">
        <f>AVERAGE(C2:C13)</f>
        <v>1424627.2599526432</v>
      </c>
      <c r="I7" s="22">
        <f t="shared" ref="I7:J7" si="0">AVERAGE(D2:D13)</f>
        <v>718645.08333333337</v>
      </c>
      <c r="J7" s="22">
        <f t="shared" si="0"/>
        <v>5094.083333333333</v>
      </c>
      <c r="K7" s="15">
        <f t="shared" ref="K7" si="1">H7/I7</f>
        <v>1.9823794707461317</v>
      </c>
      <c r="L7" s="73">
        <f t="shared" ref="L7" si="2">I7/J7</f>
        <v>141.07446547465199</v>
      </c>
      <c r="M7" s="81">
        <f t="shared" ref="M7" si="3">J7</f>
        <v>5094.083333333333</v>
      </c>
      <c r="Q7" s="79"/>
      <c r="W7" s="10" t="s">
        <v>152</v>
      </c>
      <c r="X7" s="10">
        <v>0.96842395413453186</v>
      </c>
    </row>
    <row r="8" spans="1:28" x14ac:dyDescent="0.25">
      <c r="A8" s="2" t="s">
        <v>8</v>
      </c>
      <c r="B8" s="2">
        <v>7</v>
      </c>
      <c r="C8" s="77">
        <v>1425258.2486888401</v>
      </c>
      <c r="D8" s="7">
        <v>706838</v>
      </c>
      <c r="E8" s="7">
        <v>5202</v>
      </c>
      <c r="F8" s="15">
        <v>2.0163860017271853</v>
      </c>
      <c r="G8" s="82">
        <v>135.87812379853904</v>
      </c>
      <c r="H8" s="22">
        <f t="shared" ref="H8:H71" si="4">AVERAGE(C3:C14)</f>
        <v>1433098.3591139435</v>
      </c>
      <c r="I8" s="22">
        <f t="shared" ref="I8:I71" si="5">AVERAGE(D3:D14)</f>
        <v>719362.66666666663</v>
      </c>
      <c r="J8" s="22">
        <f t="shared" ref="J8:J71" si="6">AVERAGE(E3:E14)</f>
        <v>5064.5</v>
      </c>
      <c r="K8" s="15">
        <f t="shared" ref="K8:K71" si="7">H8/I8</f>
        <v>1.9921778339631335</v>
      </c>
      <c r="L8" s="73">
        <f t="shared" ref="L8:L71" si="8">I8/J8</f>
        <v>142.04021456543916</v>
      </c>
      <c r="M8" s="81">
        <f t="shared" ref="M8:M71" si="9">J8</f>
        <v>5064.5</v>
      </c>
      <c r="Q8" s="79"/>
      <c r="W8" s="10" t="s">
        <v>153</v>
      </c>
      <c r="X8" s="10">
        <v>29896.970757129799</v>
      </c>
    </row>
    <row r="9" spans="1:28" ht="15.75" thickBot="1" x14ac:dyDescent="0.3">
      <c r="A9" s="2" t="s">
        <v>9</v>
      </c>
      <c r="B9" s="2">
        <v>8</v>
      </c>
      <c r="C9" s="77">
        <v>1499170.5171612559</v>
      </c>
      <c r="D9" s="7">
        <v>719204</v>
      </c>
      <c r="E9" s="7">
        <v>5160</v>
      </c>
      <c r="F9" s="15">
        <v>2.0844857886792285</v>
      </c>
      <c r="G9" s="82">
        <v>139.38062015503877</v>
      </c>
      <c r="H9" s="22">
        <f t="shared" si="4"/>
        <v>1435973.2318705879</v>
      </c>
      <c r="I9" s="22">
        <f t="shared" si="5"/>
        <v>712691.08333333337</v>
      </c>
      <c r="J9" s="22">
        <f t="shared" si="6"/>
        <v>5040.916666666667</v>
      </c>
      <c r="K9" s="15">
        <f t="shared" si="7"/>
        <v>2.0148606674779566</v>
      </c>
      <c r="L9" s="73">
        <f t="shared" si="8"/>
        <v>141.38124679704418</v>
      </c>
      <c r="M9" s="81">
        <f t="shared" si="9"/>
        <v>5040.916666666667</v>
      </c>
      <c r="Q9" s="79"/>
      <c r="W9" s="11" t="s">
        <v>154</v>
      </c>
      <c r="X9" s="11">
        <v>131</v>
      </c>
    </row>
    <row r="10" spans="1:28" x14ac:dyDescent="0.25">
      <c r="A10" s="2" t="s">
        <v>10</v>
      </c>
      <c r="B10" s="2">
        <v>9</v>
      </c>
      <c r="C10" s="77">
        <v>1385293.5338246033</v>
      </c>
      <c r="D10" s="7">
        <v>665589</v>
      </c>
      <c r="E10" s="7">
        <v>4974</v>
      </c>
      <c r="F10" s="15">
        <v>2.0813047298326794</v>
      </c>
      <c r="G10" s="82">
        <v>133.81363088057901</v>
      </c>
      <c r="H10" s="22">
        <f t="shared" si="4"/>
        <v>1437875.8270818118</v>
      </c>
      <c r="I10" s="22">
        <f t="shared" si="5"/>
        <v>707336.16666666663</v>
      </c>
      <c r="J10" s="22">
        <f t="shared" si="6"/>
        <v>5019.916666666667</v>
      </c>
      <c r="K10" s="15">
        <f t="shared" si="7"/>
        <v>2.0328040539165775</v>
      </c>
      <c r="L10" s="73">
        <f t="shared" si="8"/>
        <v>140.90595793422864</v>
      </c>
      <c r="M10" s="81">
        <f t="shared" si="9"/>
        <v>5019.916666666667</v>
      </c>
      <c r="Q10" s="79"/>
    </row>
    <row r="11" spans="1:28" ht="15.75" thickBot="1" x14ac:dyDescent="0.3">
      <c r="A11" s="2" t="s">
        <v>11</v>
      </c>
      <c r="B11" s="2">
        <v>10</v>
      </c>
      <c r="C11" s="77">
        <v>1469969.6607581491</v>
      </c>
      <c r="D11" s="7">
        <v>716123</v>
      </c>
      <c r="E11" s="7">
        <v>4884</v>
      </c>
      <c r="F11" s="15">
        <v>2.0526776276675225</v>
      </c>
      <c r="G11" s="82">
        <v>146.62633087633088</v>
      </c>
      <c r="H11" s="22">
        <f t="shared" si="4"/>
        <v>1448994.2740489943</v>
      </c>
      <c r="I11" s="22">
        <f t="shared" si="5"/>
        <v>707171.58333333337</v>
      </c>
      <c r="J11" s="22">
        <f t="shared" si="6"/>
        <v>5003.166666666667</v>
      </c>
      <c r="K11" s="15">
        <f t="shared" si="7"/>
        <v>2.0489995754905701</v>
      </c>
      <c r="L11" s="73">
        <f t="shared" si="8"/>
        <v>141.34479829441355</v>
      </c>
      <c r="M11" s="81">
        <f t="shared" si="9"/>
        <v>5003.166666666667</v>
      </c>
      <c r="Q11" s="79"/>
      <c r="W11" t="s">
        <v>155</v>
      </c>
    </row>
    <row r="12" spans="1:28" x14ac:dyDescent="0.25">
      <c r="A12" s="2" t="s">
        <v>12</v>
      </c>
      <c r="B12" s="2">
        <v>11</v>
      </c>
      <c r="C12" s="77">
        <v>1398334.8602536016</v>
      </c>
      <c r="D12" s="7">
        <v>688524</v>
      </c>
      <c r="E12" s="7">
        <v>4797</v>
      </c>
      <c r="F12" s="15">
        <v>2.0309166568683179</v>
      </c>
      <c r="G12" s="82">
        <v>143.53220762976861</v>
      </c>
      <c r="H12" s="22">
        <f t="shared" si="4"/>
        <v>1456263.7312177743</v>
      </c>
      <c r="I12" s="22">
        <f t="shared" si="5"/>
        <v>705581.08333333337</v>
      </c>
      <c r="J12" s="22">
        <f t="shared" si="6"/>
        <v>4994.166666666667</v>
      </c>
      <c r="K12" s="15">
        <f t="shared" si="7"/>
        <v>2.0639211645783315</v>
      </c>
      <c r="L12" s="73">
        <f t="shared" si="8"/>
        <v>141.28104455197732</v>
      </c>
      <c r="M12" s="81">
        <f t="shared" si="9"/>
        <v>4994.166666666667</v>
      </c>
      <c r="Q12" s="79"/>
      <c r="W12" s="12"/>
      <c r="X12" s="12" t="s">
        <v>160</v>
      </c>
      <c r="Y12" s="12" t="s">
        <v>161</v>
      </c>
      <c r="Z12" s="12" t="s">
        <v>162</v>
      </c>
      <c r="AA12" s="12" t="s">
        <v>163</v>
      </c>
      <c r="AB12" s="12" t="s">
        <v>164</v>
      </c>
    </row>
    <row r="13" spans="1:28" x14ac:dyDescent="0.25">
      <c r="A13" s="2" t="s">
        <v>13</v>
      </c>
      <c r="B13" s="2">
        <v>12</v>
      </c>
      <c r="C13" s="77">
        <v>1381491.1040297416</v>
      </c>
      <c r="D13" s="7">
        <v>617748</v>
      </c>
      <c r="E13" s="7">
        <v>4859</v>
      </c>
      <c r="F13" s="15">
        <v>2.2363344017783007</v>
      </c>
      <c r="G13" s="82">
        <v>127.13480139946491</v>
      </c>
      <c r="H13" s="22">
        <f t="shared" si="4"/>
        <v>1461126.5933081061</v>
      </c>
      <c r="I13" s="22">
        <f t="shared" si="5"/>
        <v>703422.58333333337</v>
      </c>
      <c r="J13" s="22">
        <f t="shared" si="6"/>
        <v>4994.5</v>
      </c>
      <c r="K13" s="15">
        <f t="shared" si="7"/>
        <v>2.077167591612163</v>
      </c>
      <c r="L13" s="73">
        <f t="shared" si="8"/>
        <v>140.83944005072246</v>
      </c>
      <c r="M13" s="81">
        <f t="shared" si="9"/>
        <v>4994.5</v>
      </c>
      <c r="Q13" s="79"/>
      <c r="W13" s="10" t="s">
        <v>156</v>
      </c>
      <c r="X13" s="10">
        <v>3</v>
      </c>
      <c r="Y13" s="10">
        <v>3566417325961.7622</v>
      </c>
      <c r="Z13" s="10">
        <v>1188805775320.5874</v>
      </c>
      <c r="AA13" s="10">
        <v>1330.0149815240065</v>
      </c>
      <c r="AB13" s="10">
        <v>1.0352533480906334E-95</v>
      </c>
    </row>
    <row r="14" spans="1:28" x14ac:dyDescent="0.25">
      <c r="A14" s="3" t="s">
        <v>14</v>
      </c>
      <c r="B14" s="2">
        <v>13</v>
      </c>
      <c r="C14" s="77">
        <v>1428454.6571068179</v>
      </c>
      <c r="D14" s="7">
        <v>721294</v>
      </c>
      <c r="E14" s="7">
        <v>4909</v>
      </c>
      <c r="F14" s="15">
        <v>1.9804055726330982</v>
      </c>
      <c r="G14" s="82">
        <v>146.93298024037483</v>
      </c>
      <c r="H14" s="22">
        <f t="shared" si="4"/>
        <v>1478202.3916218549</v>
      </c>
      <c r="I14" s="22">
        <f t="shared" si="5"/>
        <v>704390.25</v>
      </c>
      <c r="J14" s="22">
        <f t="shared" si="6"/>
        <v>4992.833333333333</v>
      </c>
      <c r="K14" s="15">
        <f t="shared" si="7"/>
        <v>2.0985560087208119</v>
      </c>
      <c r="L14" s="73">
        <f t="shared" si="8"/>
        <v>141.08026504656675</v>
      </c>
      <c r="M14" s="81">
        <f t="shared" si="9"/>
        <v>4992.833333333333</v>
      </c>
      <c r="Q14" s="79"/>
      <c r="W14" s="10" t="s">
        <v>157</v>
      </c>
      <c r="X14" s="10">
        <v>127</v>
      </c>
      <c r="Y14" s="10">
        <v>113516265277.48964</v>
      </c>
      <c r="Z14" s="10">
        <v>893828860.45267427</v>
      </c>
      <c r="AA14" s="10"/>
      <c r="AB14" s="10"/>
    </row>
    <row r="15" spans="1:28" ht="15.75" thickBot="1" x14ac:dyDescent="0.3">
      <c r="A15" s="2" t="s">
        <v>15</v>
      </c>
      <c r="B15" s="2">
        <v>14</v>
      </c>
      <c r="C15" s="77">
        <v>1384406.5591183694</v>
      </c>
      <c r="D15" s="7">
        <v>655840</v>
      </c>
      <c r="E15" s="7">
        <v>4937</v>
      </c>
      <c r="F15" s="15">
        <v>2.1108907037057354</v>
      </c>
      <c r="G15" s="82">
        <v>132.84180676524204</v>
      </c>
      <c r="H15" s="22">
        <f t="shared" si="4"/>
        <v>1492802.9166390051</v>
      </c>
      <c r="I15" s="22">
        <f t="shared" si="5"/>
        <v>705287.16666666663</v>
      </c>
      <c r="J15" s="22">
        <f t="shared" si="6"/>
        <v>4995</v>
      </c>
      <c r="K15" s="15">
        <f t="shared" si="7"/>
        <v>2.1165887984241953</v>
      </c>
      <c r="L15" s="73">
        <f t="shared" si="8"/>
        <v>141.19863196529863</v>
      </c>
      <c r="M15" s="81">
        <f t="shared" si="9"/>
        <v>4995</v>
      </c>
      <c r="Q15" s="79"/>
      <c r="W15" s="11" t="s">
        <v>158</v>
      </c>
      <c r="X15" s="11">
        <v>130</v>
      </c>
      <c r="Y15" s="11">
        <v>3679933591239.252</v>
      </c>
      <c r="Z15" s="11"/>
      <c r="AA15" s="11"/>
      <c r="AB15" s="11"/>
    </row>
    <row r="16" spans="1:28" ht="15.75" thickBot="1" x14ac:dyDescent="0.3">
      <c r="A16" s="2" t="s">
        <v>16</v>
      </c>
      <c r="B16" s="2">
        <v>15</v>
      </c>
      <c r="C16" s="77">
        <v>1464653.2895173603</v>
      </c>
      <c r="D16" s="7">
        <v>743574</v>
      </c>
      <c r="E16" s="7">
        <v>4951</v>
      </c>
      <c r="F16" s="15">
        <v>1.9697478522882192</v>
      </c>
      <c r="G16" s="82">
        <v>150.18662896384569</v>
      </c>
      <c r="H16" s="22">
        <f t="shared" si="4"/>
        <v>1502932.5582553276</v>
      </c>
      <c r="I16" s="22">
        <f t="shared" si="5"/>
        <v>708165.16666666663</v>
      </c>
      <c r="J16" s="22">
        <f t="shared" si="6"/>
        <v>5004.916666666667</v>
      </c>
      <c r="K16" s="15">
        <f t="shared" si="7"/>
        <v>2.1222909979173799</v>
      </c>
      <c r="L16" s="73">
        <f t="shared" si="8"/>
        <v>141.49389766729382</v>
      </c>
      <c r="M16" s="81">
        <f t="shared" si="9"/>
        <v>5004.916666666667</v>
      </c>
      <c r="P16" s="72"/>
      <c r="Q16" s="79"/>
    </row>
    <row r="17" spans="1:31" x14ac:dyDescent="0.25">
      <c r="A17" s="2" t="s">
        <v>17</v>
      </c>
      <c r="B17" s="2">
        <v>16</v>
      </c>
      <c r="C17" s="77">
        <v>1479445.4623912899</v>
      </c>
      <c r="D17" s="7">
        <v>687624</v>
      </c>
      <c r="E17" s="7">
        <v>5019</v>
      </c>
      <c r="F17" s="15">
        <v>2.1515326143230746</v>
      </c>
      <c r="G17" s="82">
        <v>137.0041841004184</v>
      </c>
      <c r="H17" s="22">
        <f t="shared" si="4"/>
        <v>1525589.2501493727</v>
      </c>
      <c r="I17" s="22">
        <f t="shared" si="5"/>
        <v>712417.83333333337</v>
      </c>
      <c r="J17" s="22">
        <f t="shared" si="6"/>
        <v>5013.833333333333</v>
      </c>
      <c r="K17" s="15">
        <f t="shared" si="7"/>
        <v>2.141424847566336</v>
      </c>
      <c r="L17" s="73">
        <f t="shared" si="8"/>
        <v>142.09044975567599</v>
      </c>
      <c r="M17" s="81">
        <f t="shared" si="9"/>
        <v>5013.833333333333</v>
      </c>
      <c r="Q17" s="79"/>
      <c r="W17" s="12"/>
      <c r="X17" s="12" t="s">
        <v>165</v>
      </c>
      <c r="Y17" s="12" t="s">
        <v>153</v>
      </c>
      <c r="Z17" s="12" t="s">
        <v>166</v>
      </c>
      <c r="AA17" s="12" t="s">
        <v>167</v>
      </c>
      <c r="AB17" s="12" t="s">
        <v>168</v>
      </c>
      <c r="AC17" s="12" t="s">
        <v>169</v>
      </c>
      <c r="AD17" s="12" t="s">
        <v>170</v>
      </c>
      <c r="AE17" s="12" t="s">
        <v>171</v>
      </c>
    </row>
    <row r="18" spans="1:31" x14ac:dyDescent="0.25">
      <c r="A18" s="2" t="s">
        <v>18</v>
      </c>
      <c r="B18" s="2">
        <v>17</v>
      </c>
      <c r="C18" s="77">
        <v>1646682.1682267808</v>
      </c>
      <c r="D18" s="7">
        <v>768924</v>
      </c>
      <c r="E18" s="7">
        <v>5087</v>
      </c>
      <c r="F18" s="15">
        <v>2.1415408651918537</v>
      </c>
      <c r="G18" s="82">
        <v>151.15470807941813</v>
      </c>
      <c r="H18" s="22">
        <f t="shared" si="4"/>
        <v>1539351.1861293677</v>
      </c>
      <c r="I18" s="22">
        <f t="shared" si="5"/>
        <v>714623.83333333337</v>
      </c>
      <c r="J18" s="22">
        <f t="shared" si="6"/>
        <v>5029.083333333333</v>
      </c>
      <c r="K18" s="15">
        <f t="shared" si="7"/>
        <v>2.1540719947012228</v>
      </c>
      <c r="L18" s="73">
        <f t="shared" si="8"/>
        <v>142.09822863676285</v>
      </c>
      <c r="M18" s="81">
        <f t="shared" si="9"/>
        <v>5029.083333333333</v>
      </c>
      <c r="Q18" s="79"/>
      <c r="W18" s="10" t="s">
        <v>159</v>
      </c>
      <c r="X18" s="10">
        <v>-3232869.5586850634</v>
      </c>
      <c r="Y18" s="10">
        <v>84520.895768323448</v>
      </c>
      <c r="Z18" s="10">
        <v>-38.249352770071695</v>
      </c>
      <c r="AA18" s="10">
        <v>1.477615396097029E-71</v>
      </c>
      <c r="AB18" s="10">
        <v>-3400121.1583220055</v>
      </c>
      <c r="AC18" s="10">
        <v>-3065617.9590481212</v>
      </c>
      <c r="AD18" s="10">
        <v>-3400121.1583220055</v>
      </c>
      <c r="AE18" s="10">
        <v>-3065617.9590481212</v>
      </c>
    </row>
    <row r="19" spans="1:31" x14ac:dyDescent="0.25">
      <c r="A19" s="4" t="s">
        <v>19</v>
      </c>
      <c r="B19" s="2">
        <v>18</v>
      </c>
      <c r="C19" s="77">
        <v>1570359.0586204606</v>
      </c>
      <c r="D19" s="7">
        <v>749789</v>
      </c>
      <c r="E19" s="7">
        <v>5155</v>
      </c>
      <c r="F19" s="15">
        <v>2.094401303060542</v>
      </c>
      <c r="G19" s="82">
        <v>145.44888457807954</v>
      </c>
      <c r="H19" s="22">
        <f t="shared" si="4"/>
        <v>1548014.2816835956</v>
      </c>
      <c r="I19" s="22">
        <f t="shared" si="5"/>
        <v>715490.83333333337</v>
      </c>
      <c r="J19" s="22">
        <f t="shared" si="6"/>
        <v>5038.083333333333</v>
      </c>
      <c r="K19" s="15">
        <f t="shared" si="7"/>
        <v>2.1635696916922003</v>
      </c>
      <c r="L19" s="73">
        <f t="shared" si="8"/>
        <v>142.01647451907968</v>
      </c>
      <c r="M19" s="81">
        <f t="shared" si="9"/>
        <v>5038.083333333333</v>
      </c>
      <c r="N19" s="72">
        <f>H19/H7</f>
        <v>1.0866100384286161</v>
      </c>
      <c r="O19" s="72">
        <f>K19/K7</f>
        <v>1.0914003719367977</v>
      </c>
      <c r="P19" s="72">
        <f>L19/L7</f>
        <v>1.0066773887199094</v>
      </c>
      <c r="Q19" s="80">
        <f>M19/M7</f>
        <v>0.98900685435717905</v>
      </c>
      <c r="R19" s="22">
        <f>H19-H7</f>
        <v>123387.02173095243</v>
      </c>
      <c r="S19" s="22">
        <f>LOG(O19)*R19/LOG(N19)</f>
        <v>129921.32736201953</v>
      </c>
      <c r="T19" s="22">
        <f>LOG(P19)*R19/LOG(N19)</f>
        <v>9886.0692775187017</v>
      </c>
      <c r="U19" s="22">
        <f>LOG(Q19)*R19/LOG(N19)</f>
        <v>-16420.374908586087</v>
      </c>
      <c r="W19" s="10" t="s">
        <v>1</v>
      </c>
      <c r="X19" s="10">
        <v>366.4967777224594</v>
      </c>
      <c r="Y19" s="10">
        <v>6.5734964188121188</v>
      </c>
      <c r="Z19" s="10">
        <v>55.753704630250361</v>
      </c>
      <c r="AA19" s="10">
        <v>3.7000402900313995E-91</v>
      </c>
      <c r="AB19" s="10">
        <v>353.4890145976147</v>
      </c>
      <c r="AC19" s="10">
        <v>379.5045408473041</v>
      </c>
      <c r="AD19" s="10">
        <v>353.4890145976147</v>
      </c>
      <c r="AE19" s="10">
        <v>379.5045408473041</v>
      </c>
    </row>
    <row r="20" spans="1:31" x14ac:dyDescent="0.25">
      <c r="A20" s="4" t="s">
        <v>20</v>
      </c>
      <c r="B20" s="2">
        <v>19</v>
      </c>
      <c r="C20" s="77">
        <v>1630167.8284538272</v>
      </c>
      <c r="D20" s="7">
        <v>718450</v>
      </c>
      <c r="E20" s="7">
        <v>5182</v>
      </c>
      <c r="F20" s="15">
        <v>2.26900665105968</v>
      </c>
      <c r="G20" s="82">
        <v>138.64338093400232</v>
      </c>
      <c r="H20" s="22">
        <f t="shared" si="4"/>
        <v>1565136.8170351193</v>
      </c>
      <c r="I20" s="22">
        <f t="shared" si="5"/>
        <v>718615.66666666663</v>
      </c>
      <c r="J20" s="22">
        <f t="shared" si="6"/>
        <v>5044.083333333333</v>
      </c>
      <c r="K20" s="15">
        <f t="shared" si="7"/>
        <v>2.177988721419172</v>
      </c>
      <c r="L20" s="73">
        <f t="shared" si="8"/>
        <v>142.4670488526161</v>
      </c>
      <c r="M20" s="81">
        <f t="shared" si="9"/>
        <v>5044.083333333333</v>
      </c>
      <c r="N20" s="72">
        <f t="shared" ref="N20:N83" si="10">H20/H8</f>
        <v>1.0921349585542841</v>
      </c>
      <c r="O20" s="72">
        <f t="shared" ref="O20:Q20" si="11">K20/K8</f>
        <v>1.0932702313459617</v>
      </c>
      <c r="P20" s="72">
        <f t="shared" si="11"/>
        <v>1.0030050242354449</v>
      </c>
      <c r="Q20" s="80">
        <f t="shared" si="11"/>
        <v>0.99596867081317664</v>
      </c>
      <c r="R20" s="22">
        <f t="shared" ref="R20:R83" si="12">H20-H8</f>
        <v>132038.45792117575</v>
      </c>
      <c r="S20" s="22">
        <f t="shared" ref="S20:S83" si="13">LOG(O20)*R20/LOG(N20)</f>
        <v>133594.97180590787</v>
      </c>
      <c r="T20" s="22">
        <f t="shared" ref="T20:T83" si="14">LOG(P20)*R20/LOG(N20)</f>
        <v>4495.2201592351912</v>
      </c>
      <c r="U20" s="22">
        <f t="shared" ref="U20:U83" si="15">LOG(Q20)*R20/LOG(N20)</f>
        <v>-6051.7340439676227</v>
      </c>
      <c r="W20" s="10" t="s">
        <v>173</v>
      </c>
      <c r="X20" s="10">
        <v>594408.07632754697</v>
      </c>
      <c r="Y20" s="10">
        <v>10170.94027897454</v>
      </c>
      <c r="Z20" s="10">
        <v>58.44180184169528</v>
      </c>
      <c r="AA20" s="10">
        <v>1.1689090762486259E-93</v>
      </c>
      <c r="AB20" s="10">
        <v>574281.62101721601</v>
      </c>
      <c r="AC20" s="10">
        <v>614534.53163787792</v>
      </c>
      <c r="AD20" s="10">
        <v>574281.62101721601</v>
      </c>
      <c r="AE20" s="10">
        <v>614534.53163787792</v>
      </c>
    </row>
    <row r="21" spans="1:31" ht="15.75" thickBot="1" x14ac:dyDescent="0.3">
      <c r="A21" s="3" t="s">
        <v>21</v>
      </c>
      <c r="B21" s="2">
        <v>20</v>
      </c>
      <c r="C21" s="77">
        <v>1674376.8173670582</v>
      </c>
      <c r="D21" s="7">
        <v>729967</v>
      </c>
      <c r="E21" s="7">
        <v>5186</v>
      </c>
      <c r="F21" s="15">
        <v>2.2937705641036628</v>
      </c>
      <c r="G21" s="82">
        <v>140.75723100655611</v>
      </c>
      <c r="H21" s="22">
        <f t="shared" si="4"/>
        <v>1581250.3457699884</v>
      </c>
      <c r="I21" s="22">
        <f t="shared" si="5"/>
        <v>722305.66666666663</v>
      </c>
      <c r="J21" s="22">
        <f t="shared" si="6"/>
        <v>5048.916666666667</v>
      </c>
      <c r="K21" s="15">
        <f t="shared" si="7"/>
        <v>2.1891706222757796</v>
      </c>
      <c r="L21" s="73">
        <f t="shared" si="8"/>
        <v>143.06151484641919</v>
      </c>
      <c r="M21" s="81">
        <f t="shared" si="9"/>
        <v>5048.916666666667</v>
      </c>
      <c r="N21" s="72">
        <f t="shared" si="10"/>
        <v>1.1011697924968653</v>
      </c>
      <c r="O21" s="72">
        <f t="shared" ref="O21:Q21" si="16">K21/K9</f>
        <v>1.086512163154195</v>
      </c>
      <c r="P21" s="72">
        <f t="shared" si="16"/>
        <v>1.0118846600057718</v>
      </c>
      <c r="Q21" s="80">
        <f t="shared" si="16"/>
        <v>1.0015870129440743</v>
      </c>
      <c r="R21" s="22">
        <f t="shared" si="12"/>
        <v>145277.11389940046</v>
      </c>
      <c r="S21" s="22">
        <f t="shared" si="13"/>
        <v>125076.82463297331</v>
      </c>
      <c r="T21" s="22">
        <f t="shared" si="14"/>
        <v>17809.850491698609</v>
      </c>
      <c r="U21" s="22">
        <f t="shared" si="15"/>
        <v>2390.438774728364</v>
      </c>
      <c r="W21" s="11" t="s">
        <v>221</v>
      </c>
      <c r="X21" s="11">
        <v>11676.945609152706</v>
      </c>
      <c r="Y21" s="11">
        <v>398.0200382557656</v>
      </c>
      <c r="Z21" s="11">
        <v>29.337582249186063</v>
      </c>
      <c r="AA21" s="11">
        <v>2.0492508404395826E-58</v>
      </c>
      <c r="AB21" s="11">
        <v>10889.33578224902</v>
      </c>
      <c r="AC21" s="11">
        <v>12464.555436056393</v>
      </c>
      <c r="AD21" s="11">
        <v>10889.33578224902</v>
      </c>
      <c r="AE21" s="11">
        <v>12464.555436056393</v>
      </c>
    </row>
    <row r="22" spans="1:31" x14ac:dyDescent="0.25">
      <c r="A22" s="3" t="s">
        <v>22</v>
      </c>
      <c r="B22" s="2">
        <v>21</v>
      </c>
      <c r="C22" s="77">
        <v>1506849.2332204739</v>
      </c>
      <c r="D22" s="7">
        <v>700125</v>
      </c>
      <c r="E22" s="7">
        <v>5093</v>
      </c>
      <c r="F22" s="15">
        <v>2.1522574300595947</v>
      </c>
      <c r="G22" s="82">
        <v>137.46809346161399</v>
      </c>
      <c r="H22" s="22">
        <f t="shared" si="4"/>
        <v>1604308.1972382658</v>
      </c>
      <c r="I22" s="22">
        <f t="shared" si="5"/>
        <v>722156.91666666663</v>
      </c>
      <c r="J22" s="22">
        <f t="shared" si="6"/>
        <v>5059.75</v>
      </c>
      <c r="K22" s="15">
        <f t="shared" si="7"/>
        <v>2.2215506910096976</v>
      </c>
      <c r="L22" s="73">
        <f t="shared" si="8"/>
        <v>142.72580990496894</v>
      </c>
      <c r="M22" s="81">
        <f t="shared" si="9"/>
        <v>5059.75</v>
      </c>
      <c r="N22" s="72">
        <f t="shared" si="10"/>
        <v>1.1157487781780369</v>
      </c>
      <c r="O22" s="72">
        <f t="shared" ref="O22:Q22" si="17">K22/K10</f>
        <v>1.0928503840443766</v>
      </c>
      <c r="P22" s="72">
        <f t="shared" si="17"/>
        <v>1.0129153656624639</v>
      </c>
      <c r="Q22" s="80">
        <f t="shared" si="17"/>
        <v>1.007935058682913</v>
      </c>
      <c r="R22" s="22">
        <f t="shared" si="12"/>
        <v>166432.37015645392</v>
      </c>
      <c r="S22" s="22">
        <f t="shared" si="13"/>
        <v>134921.86799207178</v>
      </c>
      <c r="T22" s="22">
        <f t="shared" si="14"/>
        <v>19500.18764986212</v>
      </c>
      <c r="U22" s="22">
        <f t="shared" si="15"/>
        <v>12010.314514520038</v>
      </c>
    </row>
    <row r="23" spans="1:31" x14ac:dyDescent="0.25">
      <c r="A23" s="5" t="s">
        <v>23</v>
      </c>
      <c r="B23" s="2">
        <v>22</v>
      </c>
      <c r="C23" s="77">
        <v>1741849.9634866891</v>
      </c>
      <c r="D23" s="7">
        <v>767155</v>
      </c>
      <c r="E23" s="7">
        <v>4991</v>
      </c>
      <c r="F23" s="15">
        <v>2.2705319830890618</v>
      </c>
      <c r="G23" s="82">
        <v>153.70767381286316</v>
      </c>
      <c r="H23" s="22">
        <f t="shared" si="4"/>
        <v>1623607.3159397198</v>
      </c>
      <c r="I23" s="22">
        <f t="shared" si="5"/>
        <v>729288.16666666663</v>
      </c>
      <c r="J23" s="22">
        <f t="shared" si="6"/>
        <v>5073.666666666667</v>
      </c>
      <c r="K23" s="15">
        <f t="shared" si="7"/>
        <v>2.2262904982548779</v>
      </c>
      <c r="L23" s="73">
        <f t="shared" si="8"/>
        <v>143.73986597464028</v>
      </c>
      <c r="M23" s="81">
        <f t="shared" si="9"/>
        <v>5073.666666666667</v>
      </c>
      <c r="N23" s="72">
        <f t="shared" si="10"/>
        <v>1.1205063712245018</v>
      </c>
      <c r="O23" s="72">
        <f t="shared" ref="O23:Q23" si="18">K23/K11</f>
        <v>1.0865256024866969</v>
      </c>
      <c r="P23" s="72">
        <f t="shared" si="18"/>
        <v>1.0169448590194168</v>
      </c>
      <c r="Q23" s="80">
        <f t="shared" si="18"/>
        <v>1.0140910756520871</v>
      </c>
      <c r="R23" s="22">
        <f t="shared" si="12"/>
        <v>174613.04189072549</v>
      </c>
      <c r="S23" s="22">
        <f t="shared" si="13"/>
        <v>127352.68828028024</v>
      </c>
      <c r="T23" s="22">
        <f t="shared" si="14"/>
        <v>25786.489583844002</v>
      </c>
      <c r="U23" s="22">
        <f t="shared" si="15"/>
        <v>21473.864026601022</v>
      </c>
    </row>
    <row r="24" spans="1:31" x14ac:dyDescent="0.25">
      <c r="A24" s="5" t="s">
        <v>24</v>
      </c>
      <c r="B24" s="2">
        <v>23</v>
      </c>
      <c r="C24" s="77">
        <v>1563478.092013543</v>
      </c>
      <c r="D24" s="7">
        <v>714996</v>
      </c>
      <c r="E24" s="7">
        <v>4980</v>
      </c>
      <c r="F24" s="15">
        <v>2.1866948794308541</v>
      </c>
      <c r="G24" s="82">
        <v>143.5734939759036</v>
      </c>
      <c r="H24" s="22">
        <f t="shared" si="4"/>
        <v>1641694.7846821127</v>
      </c>
      <c r="I24" s="22">
        <f t="shared" si="5"/>
        <v>732182.08333333337</v>
      </c>
      <c r="J24" s="22">
        <f t="shared" si="6"/>
        <v>5091.416666666667</v>
      </c>
      <c r="K24" s="15">
        <f t="shared" si="7"/>
        <v>2.2421946972645523</v>
      </c>
      <c r="L24" s="73">
        <f t="shared" si="8"/>
        <v>143.80714274023273</v>
      </c>
      <c r="M24" s="81">
        <f t="shared" si="9"/>
        <v>5091.416666666667</v>
      </c>
      <c r="N24" s="72">
        <f t="shared" si="10"/>
        <v>1.1273334283408096</v>
      </c>
      <c r="O24" s="72">
        <f t="shared" ref="O24:Q24" si="19">K24/K12</f>
        <v>1.0863761347796648</v>
      </c>
      <c r="P24" s="72">
        <f t="shared" si="19"/>
        <v>1.01787995124375</v>
      </c>
      <c r="Q24" s="80">
        <f t="shared" si="19"/>
        <v>1.0194727181711998</v>
      </c>
      <c r="R24" s="22">
        <f t="shared" si="12"/>
        <v>185431.05346433842</v>
      </c>
      <c r="S24" s="22">
        <f t="shared" si="13"/>
        <v>128175.67235966245</v>
      </c>
      <c r="T24" s="22">
        <f t="shared" si="14"/>
        <v>27418.172798447202</v>
      </c>
      <c r="U24" s="22">
        <f t="shared" si="15"/>
        <v>29837.208306228502</v>
      </c>
    </row>
    <row r="25" spans="1:31" x14ac:dyDescent="0.25">
      <c r="A25" s="5" t="s">
        <v>25</v>
      </c>
      <c r="B25" s="2">
        <v>24</v>
      </c>
      <c r="C25" s="77">
        <v>1485448.2506804753</v>
      </c>
      <c r="D25" s="7">
        <v>628152</v>
      </c>
      <c r="E25" s="7">
        <v>4967</v>
      </c>
      <c r="F25" s="15">
        <v>2.3647910866804138</v>
      </c>
      <c r="G25" s="82">
        <v>126.4650694584256</v>
      </c>
      <c r="H25" s="22">
        <f t="shared" si="4"/>
        <v>1657619.9904844097</v>
      </c>
      <c r="I25" s="22">
        <f t="shared" si="5"/>
        <v>731234.08333333337</v>
      </c>
      <c r="J25" s="22">
        <f t="shared" si="6"/>
        <v>5107.666666666667</v>
      </c>
      <c r="K25" s="15">
        <f t="shared" si="7"/>
        <v>2.2668800979956276</v>
      </c>
      <c r="L25" s="73">
        <f t="shared" si="8"/>
        <v>143.16401814266135</v>
      </c>
      <c r="M25" s="81">
        <f t="shared" si="9"/>
        <v>5107.666666666667</v>
      </c>
      <c r="N25" s="72">
        <f t="shared" si="10"/>
        <v>1.134480747990102</v>
      </c>
      <c r="O25" s="72">
        <f t="shared" ref="O25:Q25" si="20">K25/K13</f>
        <v>1.091332306141086</v>
      </c>
      <c r="P25" s="72">
        <f t="shared" si="20"/>
        <v>1.0165051642572684</v>
      </c>
      <c r="Q25" s="80">
        <f t="shared" si="20"/>
        <v>1.0226582574164915</v>
      </c>
      <c r="R25" s="22">
        <f t="shared" si="12"/>
        <v>196493.39717630367</v>
      </c>
      <c r="S25" s="22">
        <f t="shared" si="13"/>
        <v>136107.53163391395</v>
      </c>
      <c r="T25" s="22">
        <f t="shared" si="14"/>
        <v>25493.80522349097</v>
      </c>
      <c r="U25" s="22">
        <f t="shared" si="15"/>
        <v>34892.060318898402</v>
      </c>
    </row>
    <row r="26" spans="1:31" x14ac:dyDescent="0.25">
      <c r="A26" s="2" t="s">
        <v>26</v>
      </c>
      <c r="B26" s="2">
        <v>25</v>
      </c>
      <c r="C26" s="77">
        <v>1633925.0813251012</v>
      </c>
      <c r="D26" s="7">
        <v>758792</v>
      </c>
      <c r="E26" s="7">
        <v>4981</v>
      </c>
      <c r="F26" s="15">
        <v>2.1533240747465725</v>
      </c>
      <c r="G26" s="82">
        <v>152.33728167034732</v>
      </c>
      <c r="H26" s="22">
        <f t="shared" si="4"/>
        <v>1677588.2930580452</v>
      </c>
      <c r="I26" s="22">
        <f t="shared" si="5"/>
        <v>735838.66666666663</v>
      </c>
      <c r="J26" s="22">
        <f t="shared" si="6"/>
        <v>5128.25</v>
      </c>
      <c r="K26" s="15">
        <f t="shared" si="7"/>
        <v>2.2798316656251352</v>
      </c>
      <c r="L26" s="73">
        <f t="shared" si="8"/>
        <v>143.48728448626073</v>
      </c>
      <c r="M26" s="81">
        <f t="shared" si="9"/>
        <v>5128.25</v>
      </c>
      <c r="N26" s="72">
        <f t="shared" si="10"/>
        <v>1.1348840338550854</v>
      </c>
      <c r="O26" s="72">
        <f t="shared" ref="O26:Q26" si="21">K26/K14</f>
        <v>1.0863811383403681</v>
      </c>
      <c r="P26" s="72">
        <f t="shared" si="21"/>
        <v>1.017061347587485</v>
      </c>
      <c r="Q26" s="80">
        <f t="shared" si="21"/>
        <v>1.0271222084988485</v>
      </c>
      <c r="R26" s="22">
        <f t="shared" si="12"/>
        <v>199385.90143619035</v>
      </c>
      <c r="S26" s="22">
        <f t="shared" si="13"/>
        <v>130557.82901318993</v>
      </c>
      <c r="T26" s="22">
        <f t="shared" si="14"/>
        <v>26658.388453685162</v>
      </c>
      <c r="U26" s="22">
        <f t="shared" si="15"/>
        <v>42169.683969315236</v>
      </c>
    </row>
    <row r="27" spans="1:31" x14ac:dyDescent="0.25">
      <c r="A27" s="2" t="s">
        <v>27</v>
      </c>
      <c r="B27" s="2">
        <v>26</v>
      </c>
      <c r="C27" s="77">
        <v>1577768.9039367987</v>
      </c>
      <c r="D27" s="7">
        <v>700120</v>
      </c>
      <c r="E27" s="7">
        <v>4995</v>
      </c>
      <c r="F27" s="15">
        <v>2.2535692508952732</v>
      </c>
      <c r="G27" s="82">
        <v>140.16416416416416</v>
      </c>
      <c r="H27" s="22">
        <f t="shared" si="4"/>
        <v>1686357.7142667463</v>
      </c>
      <c r="I27" s="22">
        <f t="shared" si="5"/>
        <v>736132.33333333337</v>
      </c>
      <c r="J27" s="22">
        <f t="shared" si="6"/>
        <v>5149</v>
      </c>
      <c r="K27" s="15">
        <f t="shared" si="7"/>
        <v>2.2908350005910343</v>
      </c>
      <c r="L27" s="73">
        <f t="shared" si="8"/>
        <v>142.96607755551241</v>
      </c>
      <c r="M27" s="81">
        <f t="shared" si="9"/>
        <v>5149</v>
      </c>
      <c r="N27" s="72">
        <f t="shared" si="10"/>
        <v>1.1296586411175584</v>
      </c>
      <c r="O27" s="72">
        <f t="shared" ref="O27:Q27" si="22">K27/K15</f>
        <v>1.082324068943654</v>
      </c>
      <c r="P27" s="72">
        <f t="shared" si="22"/>
        <v>1.0125174413208773</v>
      </c>
      <c r="Q27" s="80">
        <f t="shared" si="22"/>
        <v>1.0308308308308309</v>
      </c>
      <c r="R27" s="22">
        <f t="shared" si="12"/>
        <v>193554.79762774124</v>
      </c>
      <c r="S27" s="22">
        <f t="shared" si="13"/>
        <v>125597.19552876522</v>
      </c>
      <c r="T27" s="22">
        <f t="shared" si="14"/>
        <v>19749.51911840729</v>
      </c>
      <c r="U27" s="22">
        <f t="shared" si="15"/>
        <v>48208.08298056879</v>
      </c>
    </row>
    <row r="28" spans="1:31" x14ac:dyDescent="0.25">
      <c r="A28" s="2" t="s">
        <v>28</v>
      </c>
      <c r="B28" s="2">
        <v>27</v>
      </c>
      <c r="C28" s="77">
        <v>1741347.5071366925</v>
      </c>
      <c r="D28" s="7">
        <v>741789</v>
      </c>
      <c r="E28" s="7">
        <v>5081</v>
      </c>
      <c r="F28" s="15">
        <v>2.3474970741500516</v>
      </c>
      <c r="G28" s="82">
        <v>145.99271796890375</v>
      </c>
      <c r="H28" s="22">
        <f t="shared" si="4"/>
        <v>1701277.6781960211</v>
      </c>
      <c r="I28" s="22">
        <f t="shared" si="5"/>
        <v>740528.75</v>
      </c>
      <c r="J28" s="22">
        <f t="shared" si="6"/>
        <v>5176.583333333333</v>
      </c>
      <c r="K28" s="15">
        <f t="shared" si="7"/>
        <v>2.2973823476752537</v>
      </c>
      <c r="L28" s="73">
        <f t="shared" si="8"/>
        <v>143.05357459070495</v>
      </c>
      <c r="M28" s="81">
        <f t="shared" si="9"/>
        <v>5176.583333333333</v>
      </c>
      <c r="N28" s="72">
        <f t="shared" si="10"/>
        <v>1.1319720694393243</v>
      </c>
      <c r="O28" s="72">
        <f t="shared" ref="O28:Q28" si="23">K28/K16</f>
        <v>1.0825011037269123</v>
      </c>
      <c r="P28" s="72">
        <f t="shared" si="23"/>
        <v>1.0110229271305999</v>
      </c>
      <c r="Q28" s="80">
        <f t="shared" si="23"/>
        <v>1.0342996053880349</v>
      </c>
      <c r="R28" s="22">
        <f t="shared" si="12"/>
        <v>198345.11994069349</v>
      </c>
      <c r="S28" s="22">
        <f t="shared" si="13"/>
        <v>126843.21692890204</v>
      </c>
      <c r="T28" s="22">
        <f t="shared" si="14"/>
        <v>17540.809688740537</v>
      </c>
      <c r="U28" s="22">
        <f t="shared" si="15"/>
        <v>53961.093323051144</v>
      </c>
    </row>
    <row r="29" spans="1:31" x14ac:dyDescent="0.25">
      <c r="A29" s="2" t="s">
        <v>29</v>
      </c>
      <c r="B29" s="2">
        <v>28</v>
      </c>
      <c r="C29" s="77">
        <v>1711034.8868087365</v>
      </c>
      <c r="D29" s="7">
        <v>773199</v>
      </c>
      <c r="E29" s="7">
        <v>5186</v>
      </c>
      <c r="F29" s="15">
        <v>2.2129295133707316</v>
      </c>
      <c r="G29" s="82">
        <v>149.09352101812573</v>
      </c>
      <c r="H29" s="22">
        <f t="shared" si="4"/>
        <v>1702826.1247206174</v>
      </c>
      <c r="I29" s="22">
        <f t="shared" si="5"/>
        <v>742034</v>
      </c>
      <c r="J29" s="22">
        <f t="shared" si="6"/>
        <v>5207.25</v>
      </c>
      <c r="K29" s="15">
        <f t="shared" si="7"/>
        <v>2.2948087617556845</v>
      </c>
      <c r="L29" s="73">
        <f t="shared" si="8"/>
        <v>142.50016803495126</v>
      </c>
      <c r="M29" s="81">
        <f t="shared" si="9"/>
        <v>5207.25</v>
      </c>
      <c r="N29" s="72">
        <f t="shared" si="10"/>
        <v>1.1161760116977038</v>
      </c>
      <c r="O29" s="72">
        <f t="shared" ref="O29:Q29" si="24">K29/K17</f>
        <v>1.0716270357858528</v>
      </c>
      <c r="P29" s="72">
        <f t="shared" si="24"/>
        <v>1.0028835032894876</v>
      </c>
      <c r="Q29" s="80">
        <f t="shared" si="24"/>
        <v>1.0385766047269223</v>
      </c>
      <c r="R29" s="22">
        <f t="shared" si="12"/>
        <v>177236.8745712447</v>
      </c>
      <c r="S29" s="22">
        <f t="shared" si="13"/>
        <v>111555.525386775</v>
      </c>
      <c r="T29" s="22">
        <f t="shared" si="14"/>
        <v>4643.202135788245</v>
      </c>
      <c r="U29" s="22">
        <f t="shared" si="15"/>
        <v>61038.14704868129</v>
      </c>
    </row>
    <row r="30" spans="1:31" x14ac:dyDescent="0.25">
      <c r="A30" s="2" t="s">
        <v>30</v>
      </c>
      <c r="B30" s="2">
        <v>29</v>
      </c>
      <c r="C30" s="77">
        <v>1863731.7931354975</v>
      </c>
      <c r="D30" s="7">
        <v>803651</v>
      </c>
      <c r="E30" s="7">
        <v>5300</v>
      </c>
      <c r="F30" s="15">
        <v>2.3190810353443192</v>
      </c>
      <c r="G30" s="82">
        <v>151.6322641509434</v>
      </c>
      <c r="H30" s="22">
        <f t="shared" si="4"/>
        <v>1707079.2117550734</v>
      </c>
      <c r="I30" s="22">
        <f t="shared" si="5"/>
        <v>741943.58333333337</v>
      </c>
      <c r="J30" s="22">
        <f t="shared" si="6"/>
        <v>5233.416666666667</v>
      </c>
      <c r="K30" s="15">
        <f t="shared" si="7"/>
        <v>2.3008207768111837</v>
      </c>
      <c r="L30" s="73">
        <f t="shared" si="8"/>
        <v>141.77040174519513</v>
      </c>
      <c r="M30" s="81">
        <f t="shared" si="9"/>
        <v>5233.416666666667</v>
      </c>
      <c r="N30" s="72">
        <f t="shared" si="10"/>
        <v>1.1089602081299268</v>
      </c>
      <c r="O30" s="72">
        <f t="shared" ref="O30:Q30" si="25">K30/K18</f>
        <v>1.0681262197693238</v>
      </c>
      <c r="P30" s="72">
        <f t="shared" si="25"/>
        <v>0.99769295581857165</v>
      </c>
      <c r="Q30" s="80">
        <f t="shared" si="25"/>
        <v>1.040630333559794</v>
      </c>
      <c r="R30" s="22">
        <f t="shared" si="12"/>
        <v>167728.02562570572</v>
      </c>
      <c r="S30" s="22">
        <f t="shared" si="13"/>
        <v>106884.23094476457</v>
      </c>
      <c r="T30" s="22">
        <f t="shared" si="14"/>
        <v>-3745.8173140077738</v>
      </c>
      <c r="U30" s="22">
        <f t="shared" si="15"/>
        <v>64589.611994948951</v>
      </c>
    </row>
    <row r="31" spans="1:31" x14ac:dyDescent="0.25">
      <c r="A31" s="4" t="s">
        <v>31</v>
      </c>
      <c r="B31" s="2">
        <v>30</v>
      </c>
      <c r="C31" s="77">
        <v>1761461.5282480249</v>
      </c>
      <c r="D31" s="7">
        <v>738413</v>
      </c>
      <c r="E31" s="7">
        <v>5350</v>
      </c>
      <c r="F31" s="15">
        <v>2.3854692810771545</v>
      </c>
      <c r="G31" s="82">
        <v>138.02112149532709</v>
      </c>
      <c r="H31" s="22">
        <f t="shared" si="4"/>
        <v>1715927.2333975083</v>
      </c>
      <c r="I31" s="22">
        <f t="shared" si="5"/>
        <v>746115.16666666663</v>
      </c>
      <c r="J31" s="22">
        <f t="shared" si="6"/>
        <v>5258.416666666667</v>
      </c>
      <c r="K31" s="15">
        <f t="shared" si="7"/>
        <v>2.2998155111409408</v>
      </c>
      <c r="L31" s="73">
        <f t="shared" si="8"/>
        <v>141.88970063865864</v>
      </c>
      <c r="M31" s="81">
        <f t="shared" si="9"/>
        <v>5258.416666666667</v>
      </c>
      <c r="N31" s="72">
        <f t="shared" si="10"/>
        <v>1.1084698983082335</v>
      </c>
      <c r="O31" s="72">
        <f t="shared" ref="O31:Q31" si="26">K31/K19</f>
        <v>1.0629726973768883</v>
      </c>
      <c r="P31" s="72">
        <f t="shared" si="26"/>
        <v>0.99910732975980188</v>
      </c>
      <c r="Q31" s="80">
        <f t="shared" si="26"/>
        <v>1.0437335626974544</v>
      </c>
      <c r="R31" s="22">
        <f t="shared" si="12"/>
        <v>167912.95171391265</v>
      </c>
      <c r="S31" s="22">
        <f t="shared" si="13"/>
        <v>99575.514359482389</v>
      </c>
      <c r="T31" s="22">
        <f t="shared" si="14"/>
        <v>-1456.1756733936531</v>
      </c>
      <c r="U31" s="22">
        <f t="shared" si="15"/>
        <v>69793.613027823681</v>
      </c>
    </row>
    <row r="32" spans="1:31" x14ac:dyDescent="0.25">
      <c r="A32" s="4" t="s">
        <v>32</v>
      </c>
      <c r="B32" s="2">
        <v>31</v>
      </c>
      <c r="C32" s="77">
        <v>1869787.4593374494</v>
      </c>
      <c r="D32" s="7">
        <v>773705</v>
      </c>
      <c r="E32" s="7">
        <v>5429</v>
      </c>
      <c r="F32" s="15">
        <v>2.4166671526453225</v>
      </c>
      <c r="G32" s="82">
        <v>142.51335420887824</v>
      </c>
      <c r="H32" s="22">
        <f t="shared" si="4"/>
        <v>1723167.0345659342</v>
      </c>
      <c r="I32" s="22">
        <f t="shared" si="5"/>
        <v>748515.75</v>
      </c>
      <c r="J32" s="22">
        <f t="shared" si="6"/>
        <v>5277.583333333333</v>
      </c>
      <c r="K32" s="15">
        <f t="shared" si="7"/>
        <v>2.3021119255886524</v>
      </c>
      <c r="L32" s="73">
        <f t="shared" si="8"/>
        <v>141.82926213071008</v>
      </c>
      <c r="M32" s="81">
        <f t="shared" si="9"/>
        <v>5277.583333333333</v>
      </c>
      <c r="N32" s="72">
        <f t="shared" si="10"/>
        <v>1.1009689477691642</v>
      </c>
      <c r="O32" s="72">
        <f t="shared" ref="O32:Q32" si="27">K32/K20</f>
        <v>1.0569898287116024</v>
      </c>
      <c r="P32" s="72">
        <f t="shared" si="27"/>
        <v>0.99552326852389694</v>
      </c>
      <c r="Q32" s="80">
        <f t="shared" si="27"/>
        <v>1.0462918601001172</v>
      </c>
      <c r="R32" s="22">
        <f t="shared" si="12"/>
        <v>158030.21753081493</v>
      </c>
      <c r="S32" s="22">
        <f t="shared" si="13"/>
        <v>91057.059643692977</v>
      </c>
      <c r="T32" s="22">
        <f t="shared" si="14"/>
        <v>-7371.2685746548132</v>
      </c>
      <c r="U32" s="22">
        <f t="shared" si="15"/>
        <v>74344.426461776995</v>
      </c>
    </row>
    <row r="33" spans="1:21" x14ac:dyDescent="0.25">
      <c r="A33" s="3" t="s">
        <v>33</v>
      </c>
      <c r="B33" s="2">
        <v>32</v>
      </c>
      <c r="C33" s="77">
        <v>1779609.871871473</v>
      </c>
      <c r="D33" s="7">
        <v>733491</v>
      </c>
      <c r="E33" s="7">
        <v>5435</v>
      </c>
      <c r="F33" s="15">
        <v>2.4262190972642785</v>
      </c>
      <c r="G33" s="82">
        <v>134.9569457221711</v>
      </c>
      <c r="H33" s="22">
        <f t="shared" si="4"/>
        <v>1724315.9756799222</v>
      </c>
      <c r="I33" s="22">
        <f t="shared" si="5"/>
        <v>749690.08333333337</v>
      </c>
      <c r="J33" s="22">
        <f t="shared" si="6"/>
        <v>5294.333333333333</v>
      </c>
      <c r="K33" s="15">
        <f t="shared" si="7"/>
        <v>2.3000383945498215</v>
      </c>
      <c r="L33" s="73">
        <f t="shared" si="8"/>
        <v>141.60235786690174</v>
      </c>
      <c r="M33" s="81">
        <f t="shared" si="9"/>
        <v>5294.333333333333</v>
      </c>
      <c r="N33" s="72">
        <f t="shared" si="10"/>
        <v>1.0904762679057427</v>
      </c>
      <c r="O33" s="72">
        <f t="shared" ref="O33:Q33" si="28">K33/K21</f>
        <v>1.0506437329031886</v>
      </c>
      <c r="P33" s="72">
        <f t="shared" si="28"/>
        <v>0.98980049259869862</v>
      </c>
      <c r="Q33" s="80">
        <f t="shared" si="28"/>
        <v>1.0486077871490582</v>
      </c>
      <c r="R33" s="22">
        <f t="shared" si="12"/>
        <v>143065.62990993378</v>
      </c>
      <c r="S33" s="22">
        <f t="shared" si="13"/>
        <v>81601.529119467494</v>
      </c>
      <c r="T33" s="22">
        <f t="shared" si="14"/>
        <v>-16933.547551250052</v>
      </c>
      <c r="U33" s="22">
        <f t="shared" si="15"/>
        <v>78397.648341716078</v>
      </c>
    </row>
    <row r="34" spans="1:21" x14ac:dyDescent="0.25">
      <c r="A34" s="3" t="s">
        <v>34</v>
      </c>
      <c r="B34" s="2">
        <v>33</v>
      </c>
      <c r="C34" s="77">
        <v>1685888.8003717719</v>
      </c>
      <c r="D34" s="7">
        <v>752882</v>
      </c>
      <c r="E34" s="7">
        <v>5424</v>
      </c>
      <c r="F34" s="15">
        <v>2.2392470538168956</v>
      </c>
      <c r="G34" s="82">
        <v>138.8056784660767</v>
      </c>
      <c r="H34" s="22">
        <f t="shared" si="4"/>
        <v>1721699.2990550797</v>
      </c>
      <c r="I34" s="22">
        <f t="shared" si="5"/>
        <v>749805.66666666663</v>
      </c>
      <c r="J34" s="22">
        <f t="shared" si="6"/>
        <v>5303.666666666667</v>
      </c>
      <c r="K34" s="15">
        <f t="shared" si="7"/>
        <v>2.2961940347944552</v>
      </c>
      <c r="L34" s="73">
        <f t="shared" si="8"/>
        <v>141.37496071899943</v>
      </c>
      <c r="M34" s="81">
        <f t="shared" si="9"/>
        <v>5303.666666666667</v>
      </c>
      <c r="N34" s="72">
        <f t="shared" si="10"/>
        <v>1.0731724128935429</v>
      </c>
      <c r="O34" s="72">
        <f t="shared" ref="O34:Q34" si="29">K34/K22</f>
        <v>1.0335996581517715</v>
      </c>
      <c r="P34" s="72">
        <f t="shared" si="29"/>
        <v>0.99053535455942454</v>
      </c>
      <c r="Q34" s="80">
        <f t="shared" si="29"/>
        <v>1.0482072566167631</v>
      </c>
      <c r="R34" s="22">
        <f t="shared" si="12"/>
        <v>117391.10181681393</v>
      </c>
      <c r="S34" s="22">
        <f t="shared" si="13"/>
        <v>54935.326539731017</v>
      </c>
      <c r="T34" s="22">
        <f t="shared" si="14"/>
        <v>-15808.130592154424</v>
      </c>
      <c r="U34" s="22">
        <f t="shared" si="15"/>
        <v>78263.90586923738</v>
      </c>
    </row>
    <row r="35" spans="1:21" x14ac:dyDescent="0.25">
      <c r="A35" s="5" t="s">
        <v>35</v>
      </c>
      <c r="B35" s="2">
        <v>34</v>
      </c>
      <c r="C35" s="77">
        <v>1760431.3217818495</v>
      </c>
      <c r="D35" s="7">
        <v>785218</v>
      </c>
      <c r="E35" s="7">
        <v>5359</v>
      </c>
      <c r="F35" s="15">
        <v>2.2419650616540241</v>
      </c>
      <c r="G35" s="82">
        <v>146.52323194625862</v>
      </c>
      <c r="H35" s="22">
        <f t="shared" si="4"/>
        <v>1736184.956515966</v>
      </c>
      <c r="I35" s="22">
        <f t="shared" si="5"/>
        <v>748576.08333333337</v>
      </c>
      <c r="J35" s="22">
        <f t="shared" si="6"/>
        <v>5297.083333333333</v>
      </c>
      <c r="K35" s="15">
        <f t="shared" si="7"/>
        <v>2.3193166268215655</v>
      </c>
      <c r="L35" s="73">
        <f t="shared" si="8"/>
        <v>141.31854007708645</v>
      </c>
      <c r="M35" s="81">
        <f t="shared" si="9"/>
        <v>5297.083333333333</v>
      </c>
      <c r="N35" s="72">
        <f t="shared" si="10"/>
        <v>1.0693379732100357</v>
      </c>
      <c r="O35" s="72">
        <f t="shared" ref="O35:Q35" si="30">K35/K23</f>
        <v>1.0417852605666726</v>
      </c>
      <c r="P35" s="72">
        <f t="shared" si="30"/>
        <v>0.98315480621095741</v>
      </c>
      <c r="Q35" s="80">
        <f t="shared" si="30"/>
        <v>1.0440345575192167</v>
      </c>
      <c r="R35" s="22">
        <f t="shared" si="12"/>
        <v>112577.64057624619</v>
      </c>
      <c r="S35" s="22">
        <f t="shared" si="13"/>
        <v>68742.212495961896</v>
      </c>
      <c r="T35" s="22">
        <f t="shared" si="14"/>
        <v>-28528.547085557151</v>
      </c>
      <c r="U35" s="22">
        <f t="shared" si="15"/>
        <v>72363.975165841301</v>
      </c>
    </row>
    <row r="36" spans="1:21" x14ac:dyDescent="0.25">
      <c r="A36" s="5" t="s">
        <v>36</v>
      </c>
      <c r="B36" s="2">
        <v>35</v>
      </c>
      <c r="C36" s="77">
        <v>1614515.1364270065</v>
      </c>
      <c r="D36" s="7">
        <v>713911</v>
      </c>
      <c r="E36" s="7">
        <v>5294</v>
      </c>
      <c r="F36" s="15">
        <v>2.2615075778731613</v>
      </c>
      <c r="G36" s="82">
        <v>134.85285228560636</v>
      </c>
      <c r="H36" s="22">
        <f t="shared" si="4"/>
        <v>1733435.5982650642</v>
      </c>
      <c r="I36" s="22">
        <f t="shared" si="5"/>
        <v>745386.08333333337</v>
      </c>
      <c r="J36" s="22">
        <f t="shared" si="6"/>
        <v>5281.416666666667</v>
      </c>
      <c r="K36" s="15">
        <f t="shared" si="7"/>
        <v>2.3255540142542204</v>
      </c>
      <c r="L36" s="73">
        <f t="shared" si="8"/>
        <v>141.13373936917179</v>
      </c>
      <c r="M36" s="81">
        <f t="shared" si="9"/>
        <v>5281.416666666667</v>
      </c>
      <c r="N36" s="72">
        <f t="shared" si="10"/>
        <v>1.055881771958431</v>
      </c>
      <c r="O36" s="72">
        <f t="shared" ref="O36:Q36" si="31">K36/K24</f>
        <v>1.0371775551388849</v>
      </c>
      <c r="P36" s="72">
        <f t="shared" si="31"/>
        <v>0.98140980120931776</v>
      </c>
      <c r="Q36" s="80">
        <f t="shared" si="31"/>
        <v>1.0373177079070985</v>
      </c>
      <c r="R36" s="22">
        <f t="shared" si="12"/>
        <v>91740.813582951436</v>
      </c>
      <c r="S36" s="22">
        <f t="shared" si="13"/>
        <v>61586.245347055723</v>
      </c>
      <c r="T36" s="22">
        <f t="shared" si="14"/>
        <v>-31659.644537912889</v>
      </c>
      <c r="U36" s="22">
        <f t="shared" si="15"/>
        <v>61814.212773809188</v>
      </c>
    </row>
    <row r="37" spans="1:21" x14ac:dyDescent="0.25">
      <c r="A37" s="5" t="s">
        <v>37</v>
      </c>
      <c r="B37" s="2">
        <v>36</v>
      </c>
      <c r="C37" s="77">
        <v>1591624.5103896966</v>
      </c>
      <c r="D37" s="7">
        <v>678211</v>
      </c>
      <c r="E37" s="7">
        <v>5267</v>
      </c>
      <c r="F37" s="15">
        <v>2.3467984305617229</v>
      </c>
      <c r="G37" s="82">
        <v>128.76609075374975</v>
      </c>
      <c r="H37" s="22">
        <f t="shared" si="4"/>
        <v>1736284.8563809777</v>
      </c>
      <c r="I37" s="22">
        <f t="shared" si="5"/>
        <v>746704.16666666663</v>
      </c>
      <c r="J37" s="22">
        <f t="shared" si="6"/>
        <v>5261.666666666667</v>
      </c>
      <c r="K37" s="15">
        <f t="shared" si="7"/>
        <v>2.325264721813272</v>
      </c>
      <c r="L37" s="73">
        <f t="shared" si="8"/>
        <v>141.91400063351281</v>
      </c>
      <c r="M37" s="81">
        <f t="shared" si="9"/>
        <v>5261.666666666667</v>
      </c>
      <c r="N37" s="72">
        <f t="shared" si="10"/>
        <v>1.0474565137656064</v>
      </c>
      <c r="O37" s="72">
        <f t="shared" ref="O37:Q37" si="32">K37/K25</f>
        <v>1.0257554971122063</v>
      </c>
      <c r="P37" s="72">
        <f t="shared" si="32"/>
        <v>0.99126863352003081</v>
      </c>
      <c r="Q37" s="80">
        <f t="shared" si="32"/>
        <v>1.0301507537688441</v>
      </c>
      <c r="R37" s="22">
        <f t="shared" si="12"/>
        <v>78664.865896567935</v>
      </c>
      <c r="S37" s="22">
        <f t="shared" si="13"/>
        <v>43144.772621261669</v>
      </c>
      <c r="T37" s="22">
        <f t="shared" si="14"/>
        <v>-14879.112221518459</v>
      </c>
      <c r="U37" s="22">
        <f t="shared" si="15"/>
        <v>50399.205496824747</v>
      </c>
    </row>
    <row r="38" spans="1:21" x14ac:dyDescent="0.25">
      <c r="A38" s="2" t="s">
        <v>38</v>
      </c>
      <c r="B38" s="2">
        <v>37</v>
      </c>
      <c r="C38" s="77">
        <v>1720802.6953462125</v>
      </c>
      <c r="D38" s="7">
        <v>787599</v>
      </c>
      <c r="E38" s="7">
        <v>5211</v>
      </c>
      <c r="F38" s="15">
        <v>2.1848716102308567</v>
      </c>
      <c r="G38" s="82">
        <v>151.14162348877375</v>
      </c>
      <c r="H38" s="22">
        <f t="shared" si="4"/>
        <v>1736562.9799287438</v>
      </c>
      <c r="I38" s="22">
        <f t="shared" si="5"/>
        <v>744474.33333333337</v>
      </c>
      <c r="J38" s="22">
        <f t="shared" si="6"/>
        <v>5225.75</v>
      </c>
      <c r="K38" s="15">
        <f t="shared" si="7"/>
        <v>2.332602887937588</v>
      </c>
      <c r="L38" s="73">
        <f t="shared" si="8"/>
        <v>142.46267680875155</v>
      </c>
      <c r="M38" s="81">
        <f t="shared" si="9"/>
        <v>5225.75</v>
      </c>
      <c r="N38" s="72">
        <f t="shared" si="10"/>
        <v>1.0351544458880282</v>
      </c>
      <c r="O38" s="72">
        <f t="shared" ref="O38:Q38" si="33">K38/K26</f>
        <v>1.0231469819057815</v>
      </c>
      <c r="P38" s="72">
        <f t="shared" si="33"/>
        <v>0.99285924407045778</v>
      </c>
      <c r="Q38" s="80">
        <f t="shared" si="33"/>
        <v>1.0190123336420807</v>
      </c>
      <c r="R38" s="22">
        <f t="shared" si="12"/>
        <v>58974.686870698584</v>
      </c>
      <c r="S38" s="22">
        <f t="shared" si="13"/>
        <v>39059.389131590113</v>
      </c>
      <c r="T38" s="22">
        <f t="shared" si="14"/>
        <v>-12232.324174139831</v>
      </c>
      <c r="U38" s="22">
        <f t="shared" si="15"/>
        <v>32147.621913248531</v>
      </c>
    </row>
    <row r="39" spans="1:21" x14ac:dyDescent="0.25">
      <c r="A39" s="2" t="s">
        <v>39</v>
      </c>
      <c r="B39" s="2">
        <v>38</v>
      </c>
      <c r="C39" s="77">
        <v>1591556.1973046537</v>
      </c>
      <c r="D39" s="7">
        <v>714212</v>
      </c>
      <c r="E39" s="7">
        <v>5196</v>
      </c>
      <c r="F39" s="15">
        <v>2.2284086479989886</v>
      </c>
      <c r="G39" s="82">
        <v>137.45419553502694</v>
      </c>
      <c r="H39" s="22">
        <f t="shared" si="4"/>
        <v>1743947.855119609</v>
      </c>
      <c r="I39" s="22">
        <f t="shared" si="5"/>
        <v>739777.16666666663</v>
      </c>
      <c r="J39" s="22">
        <f t="shared" si="6"/>
        <v>5189.083333333333</v>
      </c>
      <c r="K39" s="15">
        <f t="shared" si="7"/>
        <v>2.3573961642768677</v>
      </c>
      <c r="L39" s="73">
        <f t="shared" si="8"/>
        <v>142.56413303569994</v>
      </c>
      <c r="M39" s="81">
        <f t="shared" si="9"/>
        <v>5189.083333333333</v>
      </c>
      <c r="N39" s="72">
        <f t="shared" si="10"/>
        <v>1.034150607765864</v>
      </c>
      <c r="O39" s="72">
        <f t="shared" ref="O39:Q39" si="34">K39/K27</f>
        <v>1.0290554158936198</v>
      </c>
      <c r="P39" s="72">
        <f t="shared" si="34"/>
        <v>0.99718853222607018</v>
      </c>
      <c r="Q39" s="80">
        <f t="shared" si="34"/>
        <v>1.007784683109989</v>
      </c>
      <c r="R39" s="22">
        <f t="shared" si="12"/>
        <v>57590.140852862736</v>
      </c>
      <c r="S39" s="22">
        <f t="shared" si="13"/>
        <v>49119.606088768545</v>
      </c>
      <c r="T39" s="22">
        <f t="shared" si="14"/>
        <v>-4828.434377084367</v>
      </c>
      <c r="U39" s="22">
        <f t="shared" si="15"/>
        <v>13298.969141178617</v>
      </c>
    </row>
    <row r="40" spans="1:21" x14ac:dyDescent="0.25">
      <c r="A40" s="2" t="s">
        <v>40</v>
      </c>
      <c r="B40" s="2">
        <v>39</v>
      </c>
      <c r="C40" s="77">
        <v>1709947.3876385845</v>
      </c>
      <c r="D40" s="7">
        <v>743176</v>
      </c>
      <c r="E40" s="7">
        <v>5193</v>
      </c>
      <c r="F40" s="15">
        <v>2.300864650686492</v>
      </c>
      <c r="G40" s="82">
        <v>143.11111111111111</v>
      </c>
      <c r="H40" s="22">
        <f t="shared" si="4"/>
        <v>1759588.0524021334</v>
      </c>
      <c r="I40" s="22">
        <f t="shared" si="5"/>
        <v>735617.5</v>
      </c>
      <c r="J40" s="22">
        <f t="shared" si="6"/>
        <v>5146.583333333333</v>
      </c>
      <c r="K40" s="15">
        <f t="shared" si="7"/>
        <v>2.3919877550522295</v>
      </c>
      <c r="L40" s="73">
        <f t="shared" si="8"/>
        <v>142.93317573147235</v>
      </c>
      <c r="M40" s="81">
        <f t="shared" si="9"/>
        <v>5146.583333333333</v>
      </c>
      <c r="N40" s="72">
        <f t="shared" si="10"/>
        <v>1.0342744602797249</v>
      </c>
      <c r="O40" s="72">
        <f t="shared" ref="O40:Q40" si="35">K40/K28</f>
        <v>1.0411796527786104</v>
      </c>
      <c r="P40" s="72">
        <f t="shared" si="35"/>
        <v>0.99915836525178003</v>
      </c>
      <c r="Q40" s="80">
        <f t="shared" si="35"/>
        <v>0.99420467167855242</v>
      </c>
      <c r="R40" s="22">
        <f t="shared" si="12"/>
        <v>58310.374206112232</v>
      </c>
      <c r="S40" s="22">
        <f t="shared" si="13"/>
        <v>69823.888581196763</v>
      </c>
      <c r="T40" s="22">
        <f t="shared" si="14"/>
        <v>-1456.8677702174441</v>
      </c>
      <c r="U40" s="22">
        <f t="shared" si="15"/>
        <v>-10056.646604867175</v>
      </c>
    </row>
    <row r="41" spans="1:21" x14ac:dyDescent="0.25">
      <c r="A41" s="2" t="s">
        <v>41</v>
      </c>
      <c r="B41" s="2">
        <v>40</v>
      </c>
      <c r="C41" s="77">
        <v>1884862.7763393745</v>
      </c>
      <c r="D41" s="7">
        <v>758444</v>
      </c>
      <c r="E41" s="7">
        <v>5107</v>
      </c>
      <c r="F41" s="15">
        <v>2.4851706603775288</v>
      </c>
      <c r="G41" s="82">
        <v>148.5106716271784</v>
      </c>
      <c r="H41" s="22">
        <f t="shared" si="4"/>
        <v>1766765.0479098896</v>
      </c>
      <c r="I41" s="22">
        <f t="shared" si="5"/>
        <v>733001.66666666663</v>
      </c>
      <c r="J41" s="22">
        <f t="shared" si="6"/>
        <v>5115</v>
      </c>
      <c r="K41" s="15">
        <f t="shared" si="7"/>
        <v>2.4103151851540443</v>
      </c>
      <c r="L41" s="73">
        <f t="shared" si="8"/>
        <v>143.30433365917236</v>
      </c>
      <c r="M41" s="81">
        <f t="shared" si="9"/>
        <v>5115</v>
      </c>
      <c r="N41" s="72">
        <f t="shared" si="10"/>
        <v>1.0375487093256586</v>
      </c>
      <c r="O41" s="72">
        <f t="shared" ref="O41:Q41" si="36">K41/K29</f>
        <v>1.0503337904767234</v>
      </c>
      <c r="P41" s="72">
        <f t="shared" si="36"/>
        <v>1.0056432608839019</v>
      </c>
      <c r="Q41" s="80">
        <f t="shared" si="36"/>
        <v>0.98228431513754866</v>
      </c>
      <c r="R41" s="22">
        <f t="shared" si="12"/>
        <v>63938.923189272173</v>
      </c>
      <c r="S41" s="22">
        <f t="shared" si="13"/>
        <v>85182.713072346713</v>
      </c>
      <c r="T41" s="22">
        <f t="shared" si="14"/>
        <v>9761.2788508378781</v>
      </c>
      <c r="U41" s="22">
        <f t="shared" si="15"/>
        <v>-31005.068733912587</v>
      </c>
    </row>
    <row r="42" spans="1:21" x14ac:dyDescent="0.25">
      <c r="A42" s="2" t="s">
        <v>42</v>
      </c>
      <c r="B42" s="2">
        <v>41</v>
      </c>
      <c r="C42" s="77">
        <v>1830739.4941246763</v>
      </c>
      <c r="D42" s="7">
        <v>765371</v>
      </c>
      <c r="E42" s="7">
        <v>5112</v>
      </c>
      <c r="F42" s="15">
        <v>2.3919634976040069</v>
      </c>
      <c r="G42" s="82">
        <v>149.72046165884194</v>
      </c>
      <c r="H42" s="22">
        <f t="shared" si="4"/>
        <v>1781738.1774325611</v>
      </c>
      <c r="I42" s="22">
        <f t="shared" si="5"/>
        <v>729846.16666666663</v>
      </c>
      <c r="J42" s="22">
        <f t="shared" si="6"/>
        <v>5081.666666666667</v>
      </c>
      <c r="K42" s="15">
        <f t="shared" si="7"/>
        <v>2.4412516757744536</v>
      </c>
      <c r="L42" s="73">
        <f t="shared" si="8"/>
        <v>143.62338471630042</v>
      </c>
      <c r="M42" s="81">
        <f t="shared" si="9"/>
        <v>5081.666666666667</v>
      </c>
      <c r="N42" s="72">
        <f t="shared" si="10"/>
        <v>1.0437349158512275</v>
      </c>
      <c r="O42" s="72">
        <f t="shared" ref="O42:Q42" si="37">K42/K30</f>
        <v>1.0610351316272011</v>
      </c>
      <c r="P42" s="72">
        <f t="shared" si="37"/>
        <v>1.0130703090934006</v>
      </c>
      <c r="Q42" s="80">
        <f t="shared" si="37"/>
        <v>0.97100364643875092</v>
      </c>
      <c r="R42" s="22">
        <f t="shared" si="12"/>
        <v>74658.965677487664</v>
      </c>
      <c r="S42" s="22">
        <f t="shared" si="13"/>
        <v>103331.664803705</v>
      </c>
      <c r="T42" s="22">
        <f t="shared" si="14"/>
        <v>22648.787085625863</v>
      </c>
      <c r="U42" s="22">
        <f t="shared" si="15"/>
        <v>-51321.486211843498</v>
      </c>
    </row>
    <row r="43" spans="1:21" x14ac:dyDescent="0.25">
      <c r="A43" s="4" t="s">
        <v>43</v>
      </c>
      <c r="B43" s="2">
        <v>42</v>
      </c>
      <c r="C43" s="77">
        <v>1795652.625638983</v>
      </c>
      <c r="D43" s="7">
        <v>754230</v>
      </c>
      <c r="E43" s="7">
        <v>5113</v>
      </c>
      <c r="F43" s="15">
        <v>2.3807759246370246</v>
      </c>
      <c r="G43" s="82">
        <v>147.51222374339918</v>
      </c>
      <c r="H43" s="22">
        <f t="shared" si="4"/>
        <v>1806484.869105313</v>
      </c>
      <c r="I43" s="22">
        <f t="shared" si="5"/>
        <v>730025.41666666663</v>
      </c>
      <c r="J43" s="22">
        <f t="shared" si="6"/>
        <v>5047.25</v>
      </c>
      <c r="K43" s="15">
        <f t="shared" si="7"/>
        <v>2.4745506496935619</v>
      </c>
      <c r="L43" s="73">
        <f t="shared" si="8"/>
        <v>144.63825185331945</v>
      </c>
      <c r="M43" s="81">
        <f t="shared" si="9"/>
        <v>5047.25</v>
      </c>
      <c r="N43" s="72">
        <f t="shared" si="10"/>
        <v>1.052774752883024</v>
      </c>
      <c r="O43" s="72">
        <f t="shared" ref="O43:Q43" si="38">K43/K31</f>
        <v>1.07597789375111</v>
      </c>
      <c r="P43" s="72">
        <f t="shared" si="38"/>
        <v>1.019371041043073</v>
      </c>
      <c r="Q43" s="80">
        <f t="shared" si="38"/>
        <v>0.9598421578104942</v>
      </c>
      <c r="R43" s="22">
        <f t="shared" si="12"/>
        <v>90557.6357078047</v>
      </c>
      <c r="S43" s="22">
        <f t="shared" si="13"/>
        <v>128944.55241796425</v>
      </c>
      <c r="T43" s="22">
        <f t="shared" si="14"/>
        <v>33782.71998983674</v>
      </c>
      <c r="U43" s="22">
        <f t="shared" si="15"/>
        <v>-72169.636699996234</v>
      </c>
    </row>
    <row r="44" spans="1:21" x14ac:dyDescent="0.25">
      <c r="A44" s="6" t="s">
        <v>44</v>
      </c>
      <c r="B44" s="2">
        <v>43</v>
      </c>
      <c r="C44" s="77">
        <v>1873124.941910642</v>
      </c>
      <c r="D44" s="7">
        <v>746947</v>
      </c>
      <c r="E44" s="7">
        <v>4998</v>
      </c>
      <c r="F44" s="15">
        <v>2.5077079657735313</v>
      </c>
      <c r="G44" s="82">
        <v>149.44917967186873</v>
      </c>
      <c r="H44" s="22">
        <f t="shared" si="4"/>
        <v>1790122.5989732014</v>
      </c>
      <c r="I44" s="22">
        <f t="shared" si="5"/>
        <v>723001.25</v>
      </c>
      <c r="J44" s="22">
        <f t="shared" si="6"/>
        <v>5005.416666666667</v>
      </c>
      <c r="K44" s="15">
        <f t="shared" si="7"/>
        <v>2.4759605864764431</v>
      </c>
      <c r="L44" s="73">
        <f t="shared" si="8"/>
        <v>144.44376924997917</v>
      </c>
      <c r="M44" s="81">
        <f t="shared" si="9"/>
        <v>5005.416666666667</v>
      </c>
      <c r="N44" s="72">
        <f t="shared" si="10"/>
        <v>1.0388561080058807</v>
      </c>
      <c r="O44" s="72">
        <f t="shared" ref="O44:Q44" si="39">K44/K32</f>
        <v>1.0755170324063794</v>
      </c>
      <c r="P44" s="72">
        <f t="shared" si="39"/>
        <v>1.0184341868524955</v>
      </c>
      <c r="Q44" s="80">
        <f t="shared" si="39"/>
        <v>0.94842967898817332</v>
      </c>
      <c r="R44" s="22">
        <f t="shared" si="12"/>
        <v>66955.564407267142</v>
      </c>
      <c r="S44" s="22">
        <f t="shared" si="13"/>
        <v>127870.90448891821</v>
      </c>
      <c r="T44" s="22">
        <f t="shared" si="14"/>
        <v>32083.580901421035</v>
      </c>
      <c r="U44" s="22">
        <f t="shared" si="15"/>
        <v>-92998.920983072268</v>
      </c>
    </row>
    <row r="45" spans="1:21" x14ac:dyDescent="0.25">
      <c r="A45" s="3" t="s">
        <v>45</v>
      </c>
      <c r="B45" s="2">
        <v>44</v>
      </c>
      <c r="C45" s="77">
        <v>1868228.3741618535</v>
      </c>
      <c r="D45" s="7">
        <v>677125</v>
      </c>
      <c r="E45" s="7">
        <v>4995</v>
      </c>
      <c r="F45" s="15">
        <v>2.7590598104660935</v>
      </c>
      <c r="G45" s="82">
        <v>135.56056056056056</v>
      </c>
      <c r="H45" s="22">
        <f t="shared" si="4"/>
        <v>1775465.4202350127</v>
      </c>
      <c r="I45" s="22">
        <f t="shared" si="5"/>
        <v>718621.16666666663</v>
      </c>
      <c r="J45" s="22">
        <f t="shared" si="6"/>
        <v>4960.416666666667</v>
      </c>
      <c r="K45" s="15">
        <f t="shared" si="7"/>
        <v>2.47065561465512</v>
      </c>
      <c r="L45" s="73">
        <f t="shared" si="8"/>
        <v>144.87112977740443</v>
      </c>
      <c r="M45" s="81">
        <f t="shared" si="9"/>
        <v>4960.416666666667</v>
      </c>
      <c r="N45" s="72">
        <f t="shared" si="10"/>
        <v>1.0296636146022609</v>
      </c>
      <c r="O45" s="72">
        <f t="shared" ref="O45:Q45" si="40">K45/K33</f>
        <v>1.0741801617353839</v>
      </c>
      <c r="P45" s="72">
        <f t="shared" si="40"/>
        <v>1.0230841630022514</v>
      </c>
      <c r="Q45" s="80">
        <f t="shared" si="40"/>
        <v>0.93692942139394331</v>
      </c>
      <c r="R45" s="22">
        <f t="shared" si="12"/>
        <v>51149.444555090507</v>
      </c>
      <c r="S45" s="22">
        <f t="shared" si="13"/>
        <v>125209.29073223309</v>
      </c>
      <c r="T45" s="22">
        <f t="shared" si="14"/>
        <v>39932.732098572596</v>
      </c>
      <c r="U45" s="22">
        <f t="shared" si="15"/>
        <v>-113992.57827571531</v>
      </c>
    </row>
    <row r="46" spans="1:21" x14ac:dyDescent="0.25">
      <c r="A46" s="3" t="s">
        <v>46</v>
      </c>
      <c r="B46" s="2">
        <v>45</v>
      </c>
      <c r="C46" s="77">
        <v>1873571.167762066</v>
      </c>
      <c r="D46" s="7">
        <v>702966</v>
      </c>
      <c r="E46" s="7">
        <v>4914</v>
      </c>
      <c r="F46" s="15">
        <v>2.6652372486892197</v>
      </c>
      <c r="G46" s="82">
        <v>143.05372405372407</v>
      </c>
      <c r="H46" s="22">
        <f t="shared" si="4"/>
        <v>1767567.6409081854</v>
      </c>
      <c r="I46" s="22">
        <f t="shared" si="5"/>
        <v>718579.41666666663</v>
      </c>
      <c r="J46" s="22">
        <f t="shared" si="6"/>
        <v>4918.083333333333</v>
      </c>
      <c r="K46" s="15">
        <f t="shared" si="7"/>
        <v>2.4598083383845681</v>
      </c>
      <c r="L46" s="73">
        <f t="shared" si="8"/>
        <v>146.10964637307893</v>
      </c>
      <c r="M46" s="81">
        <f t="shared" si="9"/>
        <v>4918.083333333333</v>
      </c>
      <c r="N46" s="72">
        <f t="shared" si="10"/>
        <v>1.0266413199321622</v>
      </c>
      <c r="O46" s="72">
        <f t="shared" ref="O46:Q46" si="41">K46/K34</f>
        <v>1.0712545634693103</v>
      </c>
      <c r="P46" s="72">
        <f t="shared" si="41"/>
        <v>1.0334902703420747</v>
      </c>
      <c r="Q46" s="80">
        <f t="shared" si="41"/>
        <v>0.92729872415310155</v>
      </c>
      <c r="R46" s="22">
        <f t="shared" si="12"/>
        <v>45868.341853105696</v>
      </c>
      <c r="S46" s="22">
        <f t="shared" si="13"/>
        <v>120076.99096551634</v>
      </c>
      <c r="T46" s="22">
        <f t="shared" si="14"/>
        <v>57467.857033716464</v>
      </c>
      <c r="U46" s="22">
        <f t="shared" si="15"/>
        <v>-131676.50614612733</v>
      </c>
    </row>
    <row r="47" spans="1:21" x14ac:dyDescent="0.25">
      <c r="A47" s="5" t="s">
        <v>47</v>
      </c>
      <c r="B47" s="2">
        <v>46</v>
      </c>
      <c r="C47" s="77">
        <v>1846555.2678749252</v>
      </c>
      <c r="D47" s="7">
        <v>753828</v>
      </c>
      <c r="E47" s="7">
        <v>4980</v>
      </c>
      <c r="F47" s="15">
        <v>2.4495710797090653</v>
      </c>
      <c r="G47" s="82">
        <v>151.3710843373494</v>
      </c>
      <c r="H47" s="22">
        <f t="shared" si="4"/>
        <v>1746903.8040231029</v>
      </c>
      <c r="I47" s="22">
        <f t="shared" si="5"/>
        <v>714729.75</v>
      </c>
      <c r="J47" s="22">
        <f t="shared" si="6"/>
        <v>4883.083333333333</v>
      </c>
      <c r="K47" s="15">
        <f t="shared" si="7"/>
        <v>2.4441459223197342</v>
      </c>
      <c r="L47" s="73">
        <f t="shared" si="8"/>
        <v>146.36853422530166</v>
      </c>
      <c r="M47" s="81">
        <f t="shared" si="9"/>
        <v>4883.083333333333</v>
      </c>
      <c r="N47" s="72">
        <f t="shared" si="10"/>
        <v>1.0061737935620907</v>
      </c>
      <c r="O47" s="72">
        <f t="shared" ref="O47:Q47" si="42">K47/K35</f>
        <v>1.0538215843643726</v>
      </c>
      <c r="P47" s="72">
        <f t="shared" si="42"/>
        <v>1.0357348310098629</v>
      </c>
      <c r="Q47" s="80">
        <f t="shared" si="42"/>
        <v>0.92184378195547867</v>
      </c>
      <c r="R47" s="22">
        <f t="shared" si="12"/>
        <v>10718.847507136874</v>
      </c>
      <c r="S47" s="22">
        <f t="shared" si="13"/>
        <v>91296.973217891355</v>
      </c>
      <c r="T47" s="22">
        <f t="shared" si="14"/>
        <v>61147.444172297161</v>
      </c>
      <c r="U47" s="22">
        <f t="shared" si="15"/>
        <v>-141725.56988305086</v>
      </c>
    </row>
    <row r="48" spans="1:21" x14ac:dyDescent="0.25">
      <c r="A48" s="5" t="s">
        <v>48</v>
      </c>
      <c r="B48" s="2">
        <v>47</v>
      </c>
      <c r="C48" s="77">
        <v>1794192.6906990639</v>
      </c>
      <c r="D48" s="7">
        <v>676045</v>
      </c>
      <c r="E48" s="7">
        <v>4894</v>
      </c>
      <c r="F48" s="15">
        <v>2.6539545306881407</v>
      </c>
      <c r="G48" s="82">
        <v>138.13751532488763</v>
      </c>
      <c r="H48" s="22">
        <f t="shared" si="4"/>
        <v>1729329.4247493863</v>
      </c>
      <c r="I48" s="22">
        <f t="shared" si="5"/>
        <v>709984</v>
      </c>
      <c r="J48" s="22">
        <f t="shared" si="6"/>
        <v>4848.083333333333</v>
      </c>
      <c r="K48" s="15">
        <f t="shared" si="7"/>
        <v>2.4357301358190977</v>
      </c>
      <c r="L48" s="73">
        <f t="shared" si="8"/>
        <v>146.44632758650326</v>
      </c>
      <c r="M48" s="81">
        <f t="shared" si="9"/>
        <v>4848.083333333333</v>
      </c>
      <c r="N48" s="72">
        <f t="shared" si="10"/>
        <v>0.99763119349816765</v>
      </c>
      <c r="O48" s="72">
        <f t="shared" ref="O48:Q48" si="43">K48/K36</f>
        <v>1.0473762900752102</v>
      </c>
      <c r="P48" s="72">
        <f t="shared" si="43"/>
        <v>1.0376422267352743</v>
      </c>
      <c r="Q48" s="80">
        <f t="shared" si="43"/>
        <v>0.91795130725657559</v>
      </c>
      <c r="R48" s="22">
        <f t="shared" si="12"/>
        <v>-4106.1735156779177</v>
      </c>
      <c r="S48" s="22">
        <f t="shared" si="13"/>
        <v>80142.656110128009</v>
      </c>
      <c r="T48" s="22">
        <f t="shared" si="14"/>
        <v>63976.371310202732</v>
      </c>
      <c r="U48" s="22">
        <f t="shared" si="15"/>
        <v>-148225.20093600891</v>
      </c>
    </row>
    <row r="49" spans="1:21" x14ac:dyDescent="0.25">
      <c r="A49" s="5" t="s">
        <v>49</v>
      </c>
      <c r="B49" s="2">
        <v>48</v>
      </c>
      <c r="C49" s="77">
        <v>1888584.8104627233</v>
      </c>
      <c r="D49" s="7">
        <v>680362</v>
      </c>
      <c r="E49" s="7">
        <v>4854</v>
      </c>
      <c r="F49" s="15">
        <v>2.7758528701819372</v>
      </c>
      <c r="G49" s="82">
        <v>140.16522455706632</v>
      </c>
      <c r="H49" s="22">
        <f t="shared" si="4"/>
        <v>1724899.6741463633</v>
      </c>
      <c r="I49" s="22">
        <f t="shared" si="5"/>
        <v>706978.5</v>
      </c>
      <c r="J49" s="22">
        <f t="shared" si="6"/>
        <v>4814.083333333333</v>
      </c>
      <c r="K49" s="15">
        <f t="shared" si="7"/>
        <v>2.4398191375641032</v>
      </c>
      <c r="L49" s="73">
        <f t="shared" si="8"/>
        <v>146.85630701587357</v>
      </c>
      <c r="M49" s="81">
        <f t="shared" si="9"/>
        <v>4814.083333333333</v>
      </c>
      <c r="N49" s="72">
        <f t="shared" si="10"/>
        <v>0.99344279126044732</v>
      </c>
      <c r="O49" s="72">
        <f t="shared" ref="O49:Q49" si="44">K49/K37</f>
        <v>1.0492651071837964</v>
      </c>
      <c r="P49" s="72">
        <f t="shared" si="44"/>
        <v>1.0348260662112123</v>
      </c>
      <c r="Q49" s="80">
        <f t="shared" si="44"/>
        <v>0.91493506493506482</v>
      </c>
      <c r="R49" s="22">
        <f t="shared" si="12"/>
        <v>-11385.182234614389</v>
      </c>
      <c r="S49" s="22">
        <f t="shared" si="13"/>
        <v>83223.918570971611</v>
      </c>
      <c r="T49" s="22">
        <f t="shared" si="14"/>
        <v>59243.775436395976</v>
      </c>
      <c r="U49" s="22">
        <f t="shared" si="15"/>
        <v>-153852.87624198207</v>
      </c>
    </row>
    <row r="50" spans="1:21" x14ac:dyDescent="0.25">
      <c r="A50" s="2" t="s">
        <v>50</v>
      </c>
      <c r="B50" s="2">
        <v>49</v>
      </c>
      <c r="C50" s="77">
        <v>1524455.453760871</v>
      </c>
      <c r="D50" s="7">
        <v>703309</v>
      </c>
      <c r="E50" s="7">
        <v>4709</v>
      </c>
      <c r="F50" s="15">
        <v>2.1675472001081615</v>
      </c>
      <c r="G50" s="82">
        <v>149.35421533234233</v>
      </c>
      <c r="H50" s="22">
        <f t="shared" si="4"/>
        <v>1712947.0446347564</v>
      </c>
      <c r="I50" s="22">
        <f t="shared" si="5"/>
        <v>700604.16666666663</v>
      </c>
      <c r="J50" s="22">
        <f t="shared" si="6"/>
        <v>4787.333333333333</v>
      </c>
      <c r="K50" s="15">
        <f t="shared" si="7"/>
        <v>2.4449569758978353</v>
      </c>
      <c r="L50" s="73">
        <f t="shared" si="8"/>
        <v>146.34539061412059</v>
      </c>
      <c r="M50" s="81">
        <f t="shared" si="9"/>
        <v>4787.333333333333</v>
      </c>
      <c r="N50" s="72">
        <f t="shared" si="10"/>
        <v>0.9864007608322064</v>
      </c>
      <c r="O50" s="72">
        <f t="shared" ref="O50:Q50" si="45">K50/K38</f>
        <v>1.0481668305142104</v>
      </c>
      <c r="P50" s="72">
        <f t="shared" si="45"/>
        <v>1.0272542527793533</v>
      </c>
      <c r="Q50" s="80">
        <f t="shared" si="45"/>
        <v>0.91610454639684891</v>
      </c>
      <c r="R50" s="22">
        <f t="shared" si="12"/>
        <v>-23615.935293987393</v>
      </c>
      <c r="S50" s="22">
        <f t="shared" si="13"/>
        <v>81135.973023251325</v>
      </c>
      <c r="T50" s="22">
        <f t="shared" si="14"/>
        <v>46377.02139873548</v>
      </c>
      <c r="U50" s="22">
        <f t="shared" si="15"/>
        <v>-151128.92971597458</v>
      </c>
    </row>
    <row r="51" spans="1:21" x14ac:dyDescent="0.25">
      <c r="A51" s="2" t="s">
        <v>51</v>
      </c>
      <c r="B51" s="2">
        <v>50</v>
      </c>
      <c r="C51" s="77">
        <v>1415670.0524463917</v>
      </c>
      <c r="D51" s="7">
        <v>661651</v>
      </c>
      <c r="E51" s="7">
        <v>4656</v>
      </c>
      <c r="F51" s="15">
        <v>2.1396023771541066</v>
      </c>
      <c r="G51" s="82">
        <v>142.1071735395189</v>
      </c>
      <c r="H51" s="22">
        <f t="shared" si="4"/>
        <v>1697335.9528867647</v>
      </c>
      <c r="I51" s="22">
        <f t="shared" si="5"/>
        <v>699112.08333333337</v>
      </c>
      <c r="J51" s="22">
        <f t="shared" si="6"/>
        <v>4759.5</v>
      </c>
      <c r="K51" s="15">
        <f t="shared" si="7"/>
        <v>2.4278452530729364</v>
      </c>
      <c r="L51" s="73">
        <f t="shared" si="8"/>
        <v>146.88771579647724</v>
      </c>
      <c r="M51" s="81">
        <f t="shared" si="9"/>
        <v>4759.5</v>
      </c>
      <c r="N51" s="72">
        <f t="shared" si="10"/>
        <v>0.97327219268855514</v>
      </c>
      <c r="O51" s="72">
        <f t="shared" ref="O51:Q51" si="46">K51/K39</f>
        <v>1.0298842807431474</v>
      </c>
      <c r="P51" s="72">
        <f t="shared" si="46"/>
        <v>1.0303272826671952</v>
      </c>
      <c r="Q51" s="80">
        <f t="shared" si="46"/>
        <v>0.9172140230291157</v>
      </c>
      <c r="R51" s="22">
        <f t="shared" si="12"/>
        <v>-46611.902232844383</v>
      </c>
      <c r="S51" s="22">
        <f t="shared" si="13"/>
        <v>50663.692192486829</v>
      </c>
      <c r="T51" s="22">
        <f t="shared" si="14"/>
        <v>51403.617238901264</v>
      </c>
      <c r="U51" s="22">
        <f t="shared" si="15"/>
        <v>-148679.21166423216</v>
      </c>
    </row>
    <row r="52" spans="1:21" x14ac:dyDescent="0.25">
      <c r="A52" s="2" t="s">
        <v>52</v>
      </c>
      <c r="B52" s="2">
        <v>51</v>
      </c>
      <c r="C52" s="77">
        <v>1615174.0357166566</v>
      </c>
      <c r="D52" s="7">
        <v>742675</v>
      </c>
      <c r="E52" s="7">
        <v>4685</v>
      </c>
      <c r="F52" s="15">
        <v>2.1748059860863185</v>
      </c>
      <c r="G52" s="82">
        <v>158.52187833511206</v>
      </c>
      <c r="H52" s="22">
        <f t="shared" si="4"/>
        <v>1671417.366505123</v>
      </c>
      <c r="I52" s="22">
        <f t="shared" si="5"/>
        <v>696291.91666666663</v>
      </c>
      <c r="J52" s="22">
        <f t="shared" si="6"/>
        <v>4734.666666666667</v>
      </c>
      <c r="K52" s="15">
        <f t="shared" si="7"/>
        <v>2.400454933480543</v>
      </c>
      <c r="L52" s="73">
        <f t="shared" si="8"/>
        <v>147.06249999999997</v>
      </c>
      <c r="M52" s="81">
        <f t="shared" si="9"/>
        <v>4734.666666666667</v>
      </c>
      <c r="N52" s="72">
        <f t="shared" si="10"/>
        <v>0.94989129087535995</v>
      </c>
      <c r="O52" s="72">
        <f t="shared" ref="O52:Q52" si="47">K52/K40</f>
        <v>1.0035398084335632</v>
      </c>
      <c r="P52" s="72">
        <f t="shared" si="47"/>
        <v>1.0288898938080362</v>
      </c>
      <c r="Q52" s="80">
        <f t="shared" si="47"/>
        <v>0.91996308230379387</v>
      </c>
      <c r="R52" s="22">
        <f t="shared" si="12"/>
        <v>-88170.685897010379</v>
      </c>
      <c r="S52" s="22">
        <f t="shared" si="13"/>
        <v>6060.4937803753846</v>
      </c>
      <c r="T52" s="22">
        <f t="shared" si="14"/>
        <v>48847.52855624885</v>
      </c>
      <c r="U52" s="22">
        <f t="shared" si="15"/>
        <v>-143078.70823363482</v>
      </c>
    </row>
    <row r="53" spans="1:21" x14ac:dyDescent="0.25">
      <c r="A53" s="2" t="s">
        <v>53</v>
      </c>
      <c r="B53" s="2">
        <v>52</v>
      </c>
      <c r="C53" s="77">
        <v>1636896.7337183827</v>
      </c>
      <c r="D53" s="7">
        <v>712248</v>
      </c>
      <c r="E53" s="7">
        <v>4687</v>
      </c>
      <c r="F53" s="15">
        <v>2.298211765731013</v>
      </c>
      <c r="G53" s="82">
        <v>151.96244932792831</v>
      </c>
      <c r="H53" s="22">
        <f t="shared" si="4"/>
        <v>1650604.0463387109</v>
      </c>
      <c r="I53" s="22">
        <f t="shared" si="5"/>
        <v>688073.25</v>
      </c>
      <c r="J53" s="22">
        <f t="shared" si="6"/>
        <v>4698.916666666667</v>
      </c>
      <c r="K53" s="15">
        <f t="shared" si="7"/>
        <v>2.3988783844433872</v>
      </c>
      <c r="L53" s="73">
        <f t="shared" si="8"/>
        <v>146.43231595935234</v>
      </c>
      <c r="M53" s="81">
        <f t="shared" si="9"/>
        <v>4698.916666666667</v>
      </c>
      <c r="N53" s="72">
        <f t="shared" si="10"/>
        <v>0.93425215100977976</v>
      </c>
      <c r="O53" s="72">
        <f t="shared" ref="O53:Q53" si="48">K53/K41</f>
        <v>0.99525506009292886</v>
      </c>
      <c r="P53" s="72">
        <f t="shared" si="48"/>
        <v>1.0218275485486672</v>
      </c>
      <c r="Q53" s="80">
        <f t="shared" si="48"/>
        <v>0.91865428478331712</v>
      </c>
      <c r="R53" s="22">
        <f t="shared" si="12"/>
        <v>-116161.00157117867</v>
      </c>
      <c r="S53" s="22">
        <f t="shared" si="13"/>
        <v>-8123.77067163026</v>
      </c>
      <c r="T53" s="22">
        <f t="shared" si="14"/>
        <v>36880.964263106427</v>
      </c>
      <c r="U53" s="22">
        <f t="shared" si="15"/>
        <v>-144918.19516265453</v>
      </c>
    </row>
    <row r="54" spans="1:21" x14ac:dyDescent="0.25">
      <c r="A54" s="2" t="s">
        <v>54</v>
      </c>
      <c r="B54" s="2">
        <v>53</v>
      </c>
      <c r="C54" s="77">
        <v>1619846.9428400716</v>
      </c>
      <c r="D54" s="7">
        <v>708422</v>
      </c>
      <c r="E54" s="7">
        <v>4692</v>
      </c>
      <c r="F54" s="15">
        <v>2.2865565197580984</v>
      </c>
      <c r="G54" s="82">
        <v>150.9850809889173</v>
      </c>
      <c r="H54" s="22">
        <f t="shared" si="4"/>
        <v>1630814.5151474914</v>
      </c>
      <c r="I54" s="22">
        <f t="shared" si="5"/>
        <v>684957.58333333337</v>
      </c>
      <c r="J54" s="22">
        <f t="shared" si="6"/>
        <v>4664.833333333333</v>
      </c>
      <c r="K54" s="15">
        <f t="shared" si="7"/>
        <v>2.3808985473394757</v>
      </c>
      <c r="L54" s="73">
        <f t="shared" si="8"/>
        <v>146.83430990746368</v>
      </c>
      <c r="M54" s="81">
        <f t="shared" si="9"/>
        <v>4664.833333333333</v>
      </c>
      <c r="N54" s="72">
        <f t="shared" si="10"/>
        <v>0.91529414130725606</v>
      </c>
      <c r="O54" s="72">
        <f t="shared" ref="O54:Q54" si="49">K54/K42</f>
        <v>0.97527779334106068</v>
      </c>
      <c r="P54" s="72">
        <f t="shared" si="49"/>
        <v>1.0223565625995084</v>
      </c>
      <c r="Q54" s="80">
        <f t="shared" si="49"/>
        <v>0.91797310593637249</v>
      </c>
      <c r="R54" s="22">
        <f t="shared" si="12"/>
        <v>-150923.6622850697</v>
      </c>
      <c r="S54" s="22">
        <f t="shared" si="13"/>
        <v>-42685.237638969869</v>
      </c>
      <c r="T54" s="22">
        <f t="shared" si="14"/>
        <v>37701.702976436827</v>
      </c>
      <c r="U54" s="22">
        <f t="shared" si="15"/>
        <v>-145940.12762253691</v>
      </c>
    </row>
    <row r="55" spans="1:21" x14ac:dyDescent="0.25">
      <c r="A55" s="4" t="s">
        <v>55</v>
      </c>
      <c r="B55" s="2">
        <v>54</v>
      </c>
      <c r="C55" s="77">
        <v>1742495.6184027086</v>
      </c>
      <c r="D55" s="7">
        <v>718164</v>
      </c>
      <c r="E55" s="7">
        <v>4705</v>
      </c>
      <c r="F55" s="15">
        <v>2.4263199191308789</v>
      </c>
      <c r="G55" s="82">
        <v>152.6384697130712</v>
      </c>
      <c r="H55" s="22">
        <f t="shared" si="4"/>
        <v>1602501.4550001107</v>
      </c>
      <c r="I55" s="22">
        <f t="shared" si="5"/>
        <v>678121.66666666663</v>
      </c>
      <c r="J55" s="22">
        <f t="shared" si="6"/>
        <v>4607.416666666667</v>
      </c>
      <c r="K55" s="15">
        <f t="shared" si="7"/>
        <v>2.3631474022608194</v>
      </c>
      <c r="L55" s="73">
        <f t="shared" si="8"/>
        <v>147.18045180777369</v>
      </c>
      <c r="M55" s="81">
        <f t="shared" si="9"/>
        <v>4607.416666666667</v>
      </c>
      <c r="N55" s="72">
        <f t="shared" si="10"/>
        <v>0.88708268882084351</v>
      </c>
      <c r="O55" s="72">
        <f t="shared" ref="O55:Q55" si="50">K55/K43</f>
        <v>0.95498041333421968</v>
      </c>
      <c r="P55" s="72">
        <f t="shared" si="50"/>
        <v>1.0175762630001388</v>
      </c>
      <c r="Q55" s="80">
        <f t="shared" si="50"/>
        <v>0.91285683623095093</v>
      </c>
      <c r="R55" s="22">
        <f t="shared" si="12"/>
        <v>-203983.4141052023</v>
      </c>
      <c r="S55" s="22">
        <f t="shared" si="13"/>
        <v>-78422.738997218228</v>
      </c>
      <c r="T55" s="22">
        <f t="shared" si="14"/>
        <v>29662.906128884559</v>
      </c>
      <c r="U55" s="22">
        <f t="shared" si="15"/>
        <v>-155223.58123686825</v>
      </c>
    </row>
    <row r="56" spans="1:21" x14ac:dyDescent="0.25">
      <c r="A56" s="6" t="s">
        <v>56</v>
      </c>
      <c r="B56" s="2">
        <v>55</v>
      </c>
      <c r="C56" s="77">
        <v>1729693.3877713601</v>
      </c>
      <c r="D56" s="7">
        <v>670455</v>
      </c>
      <c r="E56" s="7">
        <v>4677</v>
      </c>
      <c r="F56" s="15">
        <v>2.5798799140454767</v>
      </c>
      <c r="G56" s="82">
        <v>143.35150737652341</v>
      </c>
      <c r="H56" s="22">
        <f t="shared" si="4"/>
        <v>1597773.753015114</v>
      </c>
      <c r="I56" s="22">
        <f t="shared" si="5"/>
        <v>667106.66666666663</v>
      </c>
      <c r="J56" s="22">
        <f t="shared" si="6"/>
        <v>4537</v>
      </c>
      <c r="K56" s="15">
        <f t="shared" si="7"/>
        <v>2.3950798768039805</v>
      </c>
      <c r="L56" s="73">
        <f t="shared" si="8"/>
        <v>147.03695540371757</v>
      </c>
      <c r="M56" s="81">
        <f t="shared" si="9"/>
        <v>4537</v>
      </c>
      <c r="N56" s="72">
        <f t="shared" si="10"/>
        <v>0.892549903527045</v>
      </c>
      <c r="O56" s="72">
        <f t="shared" ref="O56:Q56" si="51">K56/K44</f>
        <v>0.96733360372768917</v>
      </c>
      <c r="P56" s="72">
        <f t="shared" si="51"/>
        <v>1.0179529111376937</v>
      </c>
      <c r="Q56" s="80">
        <f t="shared" si="51"/>
        <v>0.90641804711562468</v>
      </c>
      <c r="R56" s="22">
        <f t="shared" si="12"/>
        <v>-192348.84595808736</v>
      </c>
      <c r="S56" s="22">
        <f t="shared" si="13"/>
        <v>-56198.659356290351</v>
      </c>
      <c r="T56" s="22">
        <f t="shared" si="14"/>
        <v>30109.124952631046</v>
      </c>
      <c r="U56" s="22">
        <f t="shared" si="15"/>
        <v>-166259.31155442787</v>
      </c>
    </row>
    <row r="57" spans="1:21" x14ac:dyDescent="0.25">
      <c r="A57" s="3" t="s">
        <v>57</v>
      </c>
      <c r="B57" s="2">
        <v>56</v>
      </c>
      <c r="C57" s="77">
        <v>1680895.2731859523</v>
      </c>
      <c r="D57" s="7">
        <v>659220</v>
      </c>
      <c r="E57" s="7">
        <v>4661</v>
      </c>
      <c r="F57" s="15">
        <v>2.5498244488728381</v>
      </c>
      <c r="G57" s="82">
        <v>141.43316884788672</v>
      </c>
      <c r="H57" s="22">
        <f t="shared" si="4"/>
        <v>1594439.966031556</v>
      </c>
      <c r="I57" s="22">
        <f t="shared" si="5"/>
        <v>658105.16666666663</v>
      </c>
      <c r="J57" s="22">
        <f t="shared" si="6"/>
        <v>4471.583333333333</v>
      </c>
      <c r="K57" s="15">
        <f t="shared" si="7"/>
        <v>2.422773816086977</v>
      </c>
      <c r="L57" s="73">
        <f t="shared" si="8"/>
        <v>147.17497530703145</v>
      </c>
      <c r="M57" s="81">
        <f t="shared" si="9"/>
        <v>4471.583333333333</v>
      </c>
      <c r="N57" s="72">
        <f t="shared" si="10"/>
        <v>0.89804056325721349</v>
      </c>
      <c r="O57" s="72">
        <f t="shared" ref="O57:Q57" si="52">K57/K45</f>
        <v>0.98061980055653086</v>
      </c>
      <c r="P57" s="72">
        <f t="shared" si="52"/>
        <v>1.0159027235665719</v>
      </c>
      <c r="Q57" s="80">
        <f t="shared" si="52"/>
        <v>0.90145317093658117</v>
      </c>
      <c r="R57" s="22">
        <f t="shared" si="12"/>
        <v>-181025.45420345664</v>
      </c>
      <c r="S57" s="22">
        <f t="shared" si="13"/>
        <v>-32943.552529361616</v>
      </c>
      <c r="T57" s="22">
        <f t="shared" si="14"/>
        <v>26558.918780905424</v>
      </c>
      <c r="U57" s="22">
        <f t="shared" si="15"/>
        <v>-174640.82045500042</v>
      </c>
    </row>
    <row r="58" spans="1:21" x14ac:dyDescent="0.25">
      <c r="A58" s="3" t="s">
        <v>58</v>
      </c>
      <c r="B58" s="2">
        <v>57</v>
      </c>
      <c r="C58" s="77">
        <v>1562548.1311823672</v>
      </c>
      <c r="D58" s="7">
        <v>669124</v>
      </c>
      <c r="E58" s="7">
        <v>4616</v>
      </c>
      <c r="F58" s="15">
        <v>2.3352145957735297</v>
      </c>
      <c r="G58" s="82">
        <v>144.9575389948007</v>
      </c>
      <c r="H58" s="22">
        <f t="shared" si="4"/>
        <v>1597742.8135165635</v>
      </c>
      <c r="I58" s="22">
        <f t="shared" si="5"/>
        <v>646772.41666666663</v>
      </c>
      <c r="J58" s="22">
        <f t="shared" si="6"/>
        <v>4409.166666666667</v>
      </c>
      <c r="K58" s="15">
        <f t="shared" si="7"/>
        <v>2.4703323338230851</v>
      </c>
      <c r="L58" s="73">
        <f t="shared" si="8"/>
        <v>146.68813078813076</v>
      </c>
      <c r="M58" s="81">
        <f t="shared" si="9"/>
        <v>4409.166666666667</v>
      </c>
      <c r="N58" s="72">
        <f t="shared" si="10"/>
        <v>0.90392173772520246</v>
      </c>
      <c r="O58" s="72">
        <f t="shared" ref="O58:Q58" si="53">K58/K46</f>
        <v>1.0042783802600768</v>
      </c>
      <c r="P58" s="72">
        <f t="shared" si="53"/>
        <v>1.0039592486150759</v>
      </c>
      <c r="Q58" s="80">
        <f t="shared" si="53"/>
        <v>0.89652134130843664</v>
      </c>
      <c r="R58" s="22">
        <f t="shared" si="12"/>
        <v>-169824.82739162189</v>
      </c>
      <c r="S58" s="22">
        <f t="shared" si="13"/>
        <v>7177.5805663638821</v>
      </c>
      <c r="T58" s="22">
        <f t="shared" si="14"/>
        <v>6643.2489764338297</v>
      </c>
      <c r="U58" s="22">
        <f t="shared" si="15"/>
        <v>-183645.65693441988</v>
      </c>
    </row>
    <row r="59" spans="1:21" x14ac:dyDescent="0.25">
      <c r="A59" s="5" t="s">
        <v>59</v>
      </c>
      <c r="B59" s="2">
        <v>58</v>
      </c>
      <c r="C59" s="77">
        <v>1596795.425877979</v>
      </c>
      <c r="D59" s="7">
        <v>655204</v>
      </c>
      <c r="E59" s="7">
        <v>4551</v>
      </c>
      <c r="F59" s="15">
        <v>2.437096577368238</v>
      </c>
      <c r="G59" s="82">
        <v>143.96923753021315</v>
      </c>
      <c r="H59" s="22">
        <f t="shared" si="4"/>
        <v>1592640.7615791454</v>
      </c>
      <c r="I59" s="22">
        <f t="shared" si="5"/>
        <v>639505.16666666663</v>
      </c>
      <c r="J59" s="22">
        <f t="shared" si="6"/>
        <v>4357.166666666667</v>
      </c>
      <c r="K59" s="15">
        <f t="shared" si="7"/>
        <v>2.4904267308434238</v>
      </c>
      <c r="L59" s="73">
        <f t="shared" si="8"/>
        <v>146.77087556898593</v>
      </c>
      <c r="M59" s="81">
        <f t="shared" si="9"/>
        <v>4357.166666666667</v>
      </c>
      <c r="N59" s="72">
        <f t="shared" si="10"/>
        <v>0.91169345324642881</v>
      </c>
      <c r="O59" s="72">
        <f t="shared" ref="O59:Q59" si="54">K59/K47</f>
        <v>1.0189353704707469</v>
      </c>
      <c r="P59" s="72">
        <f t="shared" si="54"/>
        <v>1.0027488240270614</v>
      </c>
      <c r="Q59" s="80">
        <f t="shared" si="54"/>
        <v>0.89229824052425899</v>
      </c>
      <c r="R59" s="22">
        <f t="shared" si="12"/>
        <v>-154263.04244395741</v>
      </c>
      <c r="S59" s="22">
        <f t="shared" si="13"/>
        <v>31299.844917890998</v>
      </c>
      <c r="T59" s="22">
        <f t="shared" si="14"/>
        <v>4580.3512843963599</v>
      </c>
      <c r="U59" s="22">
        <f t="shared" si="15"/>
        <v>-190143.23864624524</v>
      </c>
    </row>
    <row r="60" spans="1:21" x14ac:dyDescent="0.25">
      <c r="A60" s="5" t="s">
        <v>60</v>
      </c>
      <c r="B60" s="2">
        <v>59</v>
      </c>
      <c r="C60" s="77">
        <v>1556718.3164044346</v>
      </c>
      <c r="D60" s="7">
        <v>638657</v>
      </c>
      <c r="E60" s="7">
        <v>4485</v>
      </c>
      <c r="F60" s="15">
        <v>2.4374872841046673</v>
      </c>
      <c r="G60" s="82">
        <v>142.39843924191752</v>
      </c>
      <c r="H60" s="22">
        <f t="shared" si="4"/>
        <v>1599133.9734227357</v>
      </c>
      <c r="I60" s="22">
        <f t="shared" si="5"/>
        <v>633068.33333333337</v>
      </c>
      <c r="J60" s="22">
        <f t="shared" si="6"/>
        <v>4308.166666666667</v>
      </c>
      <c r="K60" s="15">
        <f t="shared" si="7"/>
        <v>2.5260053128905025</v>
      </c>
      <c r="L60" s="73">
        <f t="shared" si="8"/>
        <v>146.94611010097103</v>
      </c>
      <c r="M60" s="81">
        <f t="shared" si="9"/>
        <v>4308.166666666667</v>
      </c>
      <c r="N60" s="72">
        <f t="shared" si="10"/>
        <v>0.92471333138536149</v>
      </c>
      <c r="O60" s="72">
        <f t="shared" ref="O60:Q60" si="55">K60/K48</f>
        <v>1.0370628813692642</v>
      </c>
      <c r="P60" s="72">
        <f t="shared" si="55"/>
        <v>1.0034127350456949</v>
      </c>
      <c r="Q60" s="80">
        <f t="shared" si="55"/>
        <v>0.88863296491740729</v>
      </c>
      <c r="R60" s="22">
        <f t="shared" si="12"/>
        <v>-130195.45132665057</v>
      </c>
      <c r="S60" s="22">
        <f t="shared" si="13"/>
        <v>60534.758586883589</v>
      </c>
      <c r="T60" s="22">
        <f t="shared" si="14"/>
        <v>5667.0194627583132</v>
      </c>
      <c r="U60" s="22">
        <f t="shared" si="15"/>
        <v>-196397.22937629229</v>
      </c>
    </row>
    <row r="61" spans="1:21" x14ac:dyDescent="0.25">
      <c r="A61" s="5" t="s">
        <v>61</v>
      </c>
      <c r="B61" s="2">
        <v>60</v>
      </c>
      <c r="C61" s="77">
        <v>1548828.0886941513</v>
      </c>
      <c r="D61" s="7">
        <v>598331</v>
      </c>
      <c r="E61" s="7">
        <v>4165</v>
      </c>
      <c r="F61" s="15">
        <v>2.5885807165166961</v>
      </c>
      <c r="G61" s="82">
        <v>143.65690276110445</v>
      </c>
      <c r="H61" s="22">
        <f t="shared" si="4"/>
        <v>1595981.2537343155</v>
      </c>
      <c r="I61" s="22">
        <f t="shared" si="5"/>
        <v>625290.16666666663</v>
      </c>
      <c r="J61" s="22">
        <f t="shared" si="6"/>
        <v>4258</v>
      </c>
      <c r="K61" s="15">
        <f t="shared" si="7"/>
        <v>2.5523850186902277</v>
      </c>
      <c r="L61" s="73">
        <f t="shared" si="8"/>
        <v>146.85067324252387</v>
      </c>
      <c r="M61" s="81">
        <f t="shared" si="9"/>
        <v>4258</v>
      </c>
      <c r="N61" s="72">
        <f t="shared" si="10"/>
        <v>0.92526033696664223</v>
      </c>
      <c r="O61" s="72">
        <f t="shared" ref="O61:Q61" si="56">K61/K49</f>
        <v>1.0461369776935636</v>
      </c>
      <c r="P61" s="72">
        <f t="shared" si="56"/>
        <v>0.99996163751176792</v>
      </c>
      <c r="Q61" s="80">
        <f t="shared" si="56"/>
        <v>0.88448822032578034</v>
      </c>
      <c r="R61" s="22">
        <f t="shared" si="12"/>
        <v>-128918.42041204777</v>
      </c>
      <c r="S61" s="22">
        <f t="shared" si="13"/>
        <v>74855.385627499243</v>
      </c>
      <c r="T61" s="22">
        <f t="shared" si="14"/>
        <v>-63.667837436955132</v>
      </c>
      <c r="U61" s="22">
        <f t="shared" si="15"/>
        <v>-203710.1382021099</v>
      </c>
    </row>
    <row r="62" spans="1:21" x14ac:dyDescent="0.25">
      <c r="A62" s="2" t="s">
        <v>62</v>
      </c>
      <c r="B62" s="2">
        <v>61</v>
      </c>
      <c r="C62" s="77">
        <v>1467723.0299409148</v>
      </c>
      <c r="D62" s="7">
        <v>571129</v>
      </c>
      <c r="E62" s="7">
        <v>3864</v>
      </c>
      <c r="F62" s="15">
        <v>2.5698625528399273</v>
      </c>
      <c r="G62" s="82">
        <v>147.80771221532092</v>
      </c>
      <c r="H62" s="22">
        <f t="shared" si="4"/>
        <v>1588305.12956693</v>
      </c>
      <c r="I62" s="22">
        <f t="shared" si="5"/>
        <v>619345.33333333337</v>
      </c>
      <c r="J62" s="22">
        <f t="shared" si="6"/>
        <v>4211.333333333333</v>
      </c>
      <c r="K62" s="15">
        <f t="shared" si="7"/>
        <v>2.5644903482498669</v>
      </c>
      <c r="L62" s="73">
        <f t="shared" si="8"/>
        <v>147.06632895361724</v>
      </c>
      <c r="M62" s="81">
        <f t="shared" si="9"/>
        <v>4211.333333333333</v>
      </c>
      <c r="N62" s="72">
        <f t="shared" si="10"/>
        <v>0.92723539501222396</v>
      </c>
      <c r="O62" s="72">
        <f t="shared" ref="O62:Q62" si="57">K62/K50</f>
        <v>1.0488897651493996</v>
      </c>
      <c r="P62" s="72">
        <f t="shared" si="57"/>
        <v>1.0049262797855902</v>
      </c>
      <c r="Q62" s="80">
        <f t="shared" si="57"/>
        <v>0.87968249547416788</v>
      </c>
      <c r="R62" s="22">
        <f t="shared" si="12"/>
        <v>-124641.9150678264</v>
      </c>
      <c r="S62" s="22">
        <f t="shared" si="13"/>
        <v>78750.625611501106</v>
      </c>
      <c r="T62" s="22">
        <f t="shared" si="14"/>
        <v>8107.6267697408166</v>
      </c>
      <c r="U62" s="22">
        <f t="shared" si="15"/>
        <v>-211500.16744906837</v>
      </c>
    </row>
    <row r="63" spans="1:21" x14ac:dyDescent="0.25">
      <c r="A63" s="2" t="s">
        <v>63</v>
      </c>
      <c r="B63" s="2">
        <v>62</v>
      </c>
      <c r="C63" s="77">
        <v>1375664.6086436964</v>
      </c>
      <c r="D63" s="7">
        <v>553633</v>
      </c>
      <c r="E63" s="7">
        <v>3871</v>
      </c>
      <c r="F63" s="15">
        <v>2.4847951777507777</v>
      </c>
      <c r="G63" s="82">
        <v>143.02066649444589</v>
      </c>
      <c r="H63" s="22">
        <f t="shared" si="4"/>
        <v>1588730.4377171434</v>
      </c>
      <c r="I63" s="22">
        <f t="shared" si="5"/>
        <v>613817.33333333337</v>
      </c>
      <c r="J63" s="22">
        <f t="shared" si="6"/>
        <v>4163.583333333333</v>
      </c>
      <c r="K63" s="15">
        <f t="shared" si="7"/>
        <v>2.5882788762082476</v>
      </c>
      <c r="L63" s="73">
        <f t="shared" si="8"/>
        <v>147.42525468846949</v>
      </c>
      <c r="M63" s="81">
        <f t="shared" si="9"/>
        <v>4163.583333333333</v>
      </c>
      <c r="N63" s="72">
        <f t="shared" si="10"/>
        <v>0.93601413144822088</v>
      </c>
      <c r="O63" s="72">
        <f t="shared" ref="O63:Q63" si="58">K63/K51</f>
        <v>1.0660806626502448</v>
      </c>
      <c r="P63" s="72">
        <f t="shared" si="58"/>
        <v>1.0036595224391469</v>
      </c>
      <c r="Q63" s="80">
        <f t="shared" si="58"/>
        <v>0.87479427110690888</v>
      </c>
      <c r="R63" s="22">
        <f t="shared" si="12"/>
        <v>-108605.51516962121</v>
      </c>
      <c r="S63" s="22">
        <f t="shared" si="13"/>
        <v>105097.74502236216</v>
      </c>
      <c r="T63" s="22">
        <f t="shared" si="14"/>
        <v>5999.5558607094245</v>
      </c>
      <c r="U63" s="22">
        <f t="shared" si="15"/>
        <v>-219702.81605269306</v>
      </c>
    </row>
    <row r="64" spans="1:21" x14ac:dyDescent="0.25">
      <c r="A64" s="2" t="s">
        <v>64</v>
      </c>
      <c r="B64" s="2">
        <v>63</v>
      </c>
      <c r="C64" s="77">
        <v>1654808.2055367455</v>
      </c>
      <c r="D64" s="7">
        <v>606682</v>
      </c>
      <c r="E64" s="7">
        <v>3936</v>
      </c>
      <c r="F64" s="15">
        <v>2.7276368930292074</v>
      </c>
      <c r="G64" s="82">
        <v>154.13668699186991</v>
      </c>
      <c r="H64" s="22">
        <f t="shared" si="4"/>
        <v>1594682.9261545951</v>
      </c>
      <c r="I64" s="22">
        <f t="shared" si="5"/>
        <v>606176</v>
      </c>
      <c r="J64" s="22">
        <f t="shared" si="6"/>
        <v>4112</v>
      </c>
      <c r="K64" s="15">
        <f t="shared" si="7"/>
        <v>2.6307259379364987</v>
      </c>
      <c r="L64" s="73">
        <f t="shared" si="8"/>
        <v>147.41634241245137</v>
      </c>
      <c r="M64" s="81">
        <f t="shared" si="9"/>
        <v>4112</v>
      </c>
      <c r="N64" s="72">
        <f t="shared" si="10"/>
        <v>0.95409019800304162</v>
      </c>
      <c r="O64" s="72">
        <f t="shared" ref="O64:Q64" si="59">K64/K52</f>
        <v>1.0959280681525123</v>
      </c>
      <c r="P64" s="72">
        <f t="shared" si="59"/>
        <v>1.0024060682529632</v>
      </c>
      <c r="Q64" s="80">
        <f t="shared" si="59"/>
        <v>0.86848774992959721</v>
      </c>
      <c r="R64" s="22">
        <f t="shared" si="12"/>
        <v>-76734.440350527875</v>
      </c>
      <c r="S64" s="22">
        <f t="shared" si="13"/>
        <v>149562.40550560411</v>
      </c>
      <c r="T64" s="22">
        <f t="shared" si="14"/>
        <v>3923.7884960609886</v>
      </c>
      <c r="U64" s="22">
        <f t="shared" si="15"/>
        <v>-230220.63435219286</v>
      </c>
    </row>
    <row r="65" spans="1:21" x14ac:dyDescent="0.25">
      <c r="A65" s="2" t="s">
        <v>65</v>
      </c>
      <c r="B65" s="2">
        <v>64</v>
      </c>
      <c r="C65" s="77">
        <v>1575672.110469362</v>
      </c>
      <c r="D65" s="7">
        <v>625041</v>
      </c>
      <c r="E65" s="7">
        <v>4063</v>
      </c>
      <c r="F65" s="15">
        <v>2.5209100050546476</v>
      </c>
      <c r="G65" s="82">
        <v>153.83731233079007</v>
      </c>
      <c r="H65" s="22">
        <f t="shared" si="4"/>
        <v>1594251.3720153132</v>
      </c>
      <c r="I65" s="22">
        <f t="shared" si="5"/>
        <v>600703.75</v>
      </c>
      <c r="J65" s="22">
        <f t="shared" si="6"/>
        <v>4059</v>
      </c>
      <c r="K65" s="15">
        <f t="shared" si="7"/>
        <v>2.6539727311762467</v>
      </c>
      <c r="L65" s="73">
        <f t="shared" si="8"/>
        <v>147.9930401576743</v>
      </c>
      <c r="M65" s="81">
        <f t="shared" si="9"/>
        <v>4059</v>
      </c>
      <c r="N65" s="72">
        <f t="shared" si="10"/>
        <v>0.96585936254767069</v>
      </c>
      <c r="O65" s="72">
        <f t="shared" ref="O65:Q65" si="60">K65/K53</f>
        <v>1.1063390075908535</v>
      </c>
      <c r="P65" s="72">
        <f t="shared" si="60"/>
        <v>1.0106583317220441</v>
      </c>
      <c r="Q65" s="80">
        <f t="shared" si="60"/>
        <v>0.86381612783088291</v>
      </c>
      <c r="R65" s="22">
        <f t="shared" si="12"/>
        <v>-56352.674323397689</v>
      </c>
      <c r="S65" s="22">
        <f t="shared" si="13"/>
        <v>163940.17494888997</v>
      </c>
      <c r="T65" s="22">
        <f t="shared" si="14"/>
        <v>17199.138983992056</v>
      </c>
      <c r="U65" s="22">
        <f t="shared" si="15"/>
        <v>-237491.9882562799</v>
      </c>
    </row>
    <row r="66" spans="1:21" x14ac:dyDescent="0.25">
      <c r="A66" s="2" t="s">
        <v>66</v>
      </c>
      <c r="B66" s="2">
        <v>65</v>
      </c>
      <c r="C66" s="77">
        <v>1697765.4849631547</v>
      </c>
      <c r="D66" s="7">
        <v>631180</v>
      </c>
      <c r="E66" s="7">
        <v>4104</v>
      </c>
      <c r="F66" s="15">
        <v>2.6898277590594675</v>
      </c>
      <c r="G66" s="82">
        <v>153.7962962962963</v>
      </c>
      <c r="H66" s="22">
        <f t="shared" si="4"/>
        <v>1599014.7934231784</v>
      </c>
      <c r="I66" s="22">
        <f t="shared" si="5"/>
        <v>595332.66666666663</v>
      </c>
      <c r="J66" s="22">
        <f t="shared" si="6"/>
        <v>4007.8333333333335</v>
      </c>
      <c r="K66" s="15">
        <f t="shared" si="7"/>
        <v>2.685918114280943</v>
      </c>
      <c r="L66" s="73">
        <f t="shared" si="8"/>
        <v>148.54227138520395</v>
      </c>
      <c r="M66" s="81">
        <f t="shared" si="9"/>
        <v>4007.8333333333335</v>
      </c>
      <c r="N66" s="72">
        <f t="shared" si="10"/>
        <v>0.98050071211106615</v>
      </c>
      <c r="O66" s="72">
        <f t="shared" ref="O66:Q66" si="61">K66/K54</f>
        <v>1.1281111147227629</v>
      </c>
      <c r="P66" s="72">
        <f t="shared" si="61"/>
        <v>1.0116318963791</v>
      </c>
      <c r="Q66" s="80">
        <f t="shared" si="61"/>
        <v>0.85915895530386943</v>
      </c>
      <c r="R66" s="22">
        <f t="shared" si="12"/>
        <v>-31799.721724312985</v>
      </c>
      <c r="S66" s="22">
        <f t="shared" si="13"/>
        <v>194663.03818535688</v>
      </c>
      <c r="T66" s="22">
        <f t="shared" si="14"/>
        <v>18675.506509219453</v>
      </c>
      <c r="U66" s="22">
        <f t="shared" si="15"/>
        <v>-245138.26641888954</v>
      </c>
    </row>
    <row r="67" spans="1:21" x14ac:dyDescent="0.25">
      <c r="A67" s="4" t="s">
        <v>67</v>
      </c>
      <c r="B67" s="2">
        <v>66</v>
      </c>
      <c r="C67" s="77">
        <v>1704662.9821416715</v>
      </c>
      <c r="D67" s="7">
        <v>624826</v>
      </c>
      <c r="E67" s="7">
        <v>4103</v>
      </c>
      <c r="F67" s="15">
        <v>2.7282203079604104</v>
      </c>
      <c r="G67" s="82">
        <v>152.28515720204729</v>
      </c>
      <c r="H67" s="22">
        <f t="shared" si="4"/>
        <v>1599767.5291553251</v>
      </c>
      <c r="I67" s="22">
        <f t="shared" si="5"/>
        <v>590180.58333333337</v>
      </c>
      <c r="J67" s="22">
        <f t="shared" si="6"/>
        <v>3979.4166666666665</v>
      </c>
      <c r="K67" s="15">
        <f t="shared" si="7"/>
        <v>2.7106407332478746</v>
      </c>
      <c r="L67" s="73">
        <f t="shared" si="8"/>
        <v>148.30831570791366</v>
      </c>
      <c r="M67" s="81">
        <f t="shared" si="9"/>
        <v>3979.4166666666665</v>
      </c>
      <c r="N67" s="72">
        <f t="shared" si="10"/>
        <v>0.99829396358034173</v>
      </c>
      <c r="O67" s="72">
        <f t="shared" ref="O67:Q67" si="62">K67/K55</f>
        <v>1.1470468285874207</v>
      </c>
      <c r="P67" s="72">
        <f t="shared" si="62"/>
        <v>1.0076631365530324</v>
      </c>
      <c r="Q67" s="80">
        <f t="shared" si="62"/>
        <v>0.86369802311490518</v>
      </c>
      <c r="R67" s="22">
        <f t="shared" si="12"/>
        <v>-2733.9258447855245</v>
      </c>
      <c r="S67" s="22">
        <f t="shared" si="13"/>
        <v>219660.6512806481</v>
      </c>
      <c r="T67" s="22">
        <f t="shared" si="14"/>
        <v>12222.935844822072</v>
      </c>
      <c r="U67" s="22">
        <f t="shared" si="15"/>
        <v>-234617.51297025563</v>
      </c>
    </row>
    <row r="68" spans="1:21" x14ac:dyDescent="0.25">
      <c r="A68" s="6" t="s">
        <v>68</v>
      </c>
      <c r="B68" s="2">
        <v>67</v>
      </c>
      <c r="C68" s="77">
        <v>1637579.8977627298</v>
      </c>
      <c r="D68" s="7">
        <v>599117</v>
      </c>
      <c r="E68" s="7">
        <v>4117</v>
      </c>
      <c r="F68" s="15">
        <v>2.7333223690242971</v>
      </c>
      <c r="G68" s="82">
        <v>145.52271071168326</v>
      </c>
      <c r="H68" s="22">
        <f t="shared" si="4"/>
        <v>1605966.4575449775</v>
      </c>
      <c r="I68" s="22">
        <f t="shared" si="5"/>
        <v>591580.75</v>
      </c>
      <c r="J68" s="22">
        <f t="shared" si="6"/>
        <v>3974.4166666666665</v>
      </c>
      <c r="K68" s="15">
        <f t="shared" si="7"/>
        <v>2.7147037112769095</v>
      </c>
      <c r="L68" s="73">
        <f t="shared" si="8"/>
        <v>148.84718931499381</v>
      </c>
      <c r="M68" s="81">
        <f t="shared" si="9"/>
        <v>3974.4166666666665</v>
      </c>
      <c r="N68" s="72">
        <f t="shared" si="10"/>
        <v>1.0051275748612114</v>
      </c>
      <c r="O68" s="72">
        <f t="shared" ref="O68:Q68" si="63">K68/K56</f>
        <v>1.1334501774109673</v>
      </c>
      <c r="P68" s="72">
        <f t="shared" si="63"/>
        <v>1.0123114213451028</v>
      </c>
      <c r="Q68" s="80">
        <f t="shared" si="63"/>
        <v>0.87600102857982509</v>
      </c>
      <c r="R68" s="22">
        <f t="shared" si="12"/>
        <v>8192.7045298635494</v>
      </c>
      <c r="S68" s="22">
        <f t="shared" si="13"/>
        <v>200659.80021466277</v>
      </c>
      <c r="T68" s="22">
        <f t="shared" si="14"/>
        <v>19600.843758890504</v>
      </c>
      <c r="U68" s="22">
        <f t="shared" si="15"/>
        <v>-212067.93944368986</v>
      </c>
    </row>
    <row r="69" spans="1:21" x14ac:dyDescent="0.25">
      <c r="A69" s="3" t="s">
        <v>69</v>
      </c>
      <c r="B69" s="2">
        <v>68</v>
      </c>
      <c r="C69" s="77">
        <v>1685998.9709885148</v>
      </c>
      <c r="D69" s="7">
        <v>592884</v>
      </c>
      <c r="E69" s="7">
        <v>4088</v>
      </c>
      <c r="F69" s="15">
        <v>2.8437248618423077</v>
      </c>
      <c r="G69" s="82">
        <v>145.03033268101763</v>
      </c>
      <c r="H69" s="22">
        <f t="shared" si="4"/>
        <v>1611490.0528889771</v>
      </c>
      <c r="I69" s="22">
        <f t="shared" si="5"/>
        <v>590357.5</v>
      </c>
      <c r="J69" s="22">
        <f t="shared" si="6"/>
        <v>3969.25</v>
      </c>
      <c r="K69" s="15">
        <f t="shared" si="7"/>
        <v>2.7296850686050016</v>
      </c>
      <c r="L69" s="73">
        <f t="shared" si="8"/>
        <v>148.73275807772248</v>
      </c>
      <c r="M69" s="81">
        <f t="shared" si="9"/>
        <v>3969.25</v>
      </c>
      <c r="N69" s="72">
        <f t="shared" si="10"/>
        <v>1.0106934643013605</v>
      </c>
      <c r="O69" s="72">
        <f t="shared" ref="O69:Q69" si="64">K69/K57</f>
        <v>1.126677633083272</v>
      </c>
      <c r="P69" s="72">
        <f t="shared" si="64"/>
        <v>1.0105845628133536</v>
      </c>
      <c r="Q69" s="80">
        <f t="shared" si="64"/>
        <v>0.887660970200712</v>
      </c>
      <c r="R69" s="22">
        <f t="shared" si="12"/>
        <v>17050.086857421091</v>
      </c>
      <c r="S69" s="22">
        <f t="shared" si="13"/>
        <v>191188.89031006867</v>
      </c>
      <c r="T69" s="22">
        <f t="shared" si="14"/>
        <v>16877.360862530371</v>
      </c>
      <c r="U69" s="22">
        <f t="shared" si="15"/>
        <v>-191016.16431517756</v>
      </c>
    </row>
    <row r="70" spans="1:21" x14ac:dyDescent="0.25">
      <c r="A70" s="3" t="s">
        <v>70</v>
      </c>
      <c r="B70" s="2">
        <v>69</v>
      </c>
      <c r="C70" s="77">
        <v>1633977.9924317864</v>
      </c>
      <c r="D70" s="7">
        <v>577428</v>
      </c>
      <c r="E70" s="7">
        <v>3997</v>
      </c>
      <c r="F70" s="15">
        <v>2.8297519213335454</v>
      </c>
      <c r="G70" s="82">
        <v>144.46534901175883</v>
      </c>
      <c r="H70" s="22">
        <f t="shared" si="4"/>
        <v>1614430.11850229</v>
      </c>
      <c r="I70" s="22">
        <f t="shared" si="5"/>
        <v>590241.08333333337</v>
      </c>
      <c r="J70" s="22">
        <f t="shared" si="6"/>
        <v>3960.1666666666665</v>
      </c>
      <c r="K70" s="15">
        <f t="shared" si="7"/>
        <v>2.735204586886669</v>
      </c>
      <c r="L70" s="73">
        <f t="shared" si="8"/>
        <v>149.04450570262196</v>
      </c>
      <c r="M70" s="81">
        <f t="shared" si="9"/>
        <v>3960.1666666666665</v>
      </c>
      <c r="N70" s="72">
        <f t="shared" si="10"/>
        <v>1.0104442998238237</v>
      </c>
      <c r="O70" s="72">
        <f t="shared" ref="O70:Q70" si="65">K70/K58</f>
        <v>1.1072213035618845</v>
      </c>
      <c r="P70" s="72">
        <f t="shared" si="65"/>
        <v>1.0160638417152825</v>
      </c>
      <c r="Q70" s="80">
        <f t="shared" si="65"/>
        <v>0.89816669816669803</v>
      </c>
      <c r="R70" s="22">
        <f t="shared" si="12"/>
        <v>16687.304985726485</v>
      </c>
      <c r="S70" s="22">
        <f t="shared" si="13"/>
        <v>163584.13111763226</v>
      </c>
      <c r="T70" s="22">
        <f t="shared" si="14"/>
        <v>25594.658409739641</v>
      </c>
      <c r="U70" s="22">
        <f t="shared" si="15"/>
        <v>-172491.48454164548</v>
      </c>
    </row>
    <row r="71" spans="1:21" x14ac:dyDescent="0.25">
      <c r="A71" s="5" t="s">
        <v>71</v>
      </c>
      <c r="B71" s="2">
        <v>70</v>
      </c>
      <c r="C71" s="77">
        <v>1591616.7762065988</v>
      </c>
      <c r="D71" s="7">
        <v>589537</v>
      </c>
      <c r="E71" s="7">
        <v>3915</v>
      </c>
      <c r="F71" s="15">
        <v>2.6997741892478313</v>
      </c>
      <c r="G71" s="82">
        <v>150.58416347381865</v>
      </c>
      <c r="H71" s="22">
        <f t="shared" si="4"/>
        <v>1606108.685188873</v>
      </c>
      <c r="I71" s="22">
        <f t="shared" si="5"/>
        <v>583665.33333333337</v>
      </c>
      <c r="J71" s="22">
        <f t="shared" si="6"/>
        <v>3942.25</v>
      </c>
      <c r="K71" s="15">
        <f t="shared" si="7"/>
        <v>2.7517630283373684</v>
      </c>
      <c r="L71" s="73">
        <f t="shared" si="8"/>
        <v>148.05386095081067</v>
      </c>
      <c r="M71" s="81">
        <f t="shared" si="9"/>
        <v>3942.25</v>
      </c>
      <c r="N71" s="72">
        <f t="shared" si="10"/>
        <v>1.0084563474291426</v>
      </c>
      <c r="O71" s="72">
        <f t="shared" ref="O71:Q71" si="66">K71/K59</f>
        <v>1.1049363525765878</v>
      </c>
      <c r="P71" s="72">
        <f t="shared" si="66"/>
        <v>1.0087414166935436</v>
      </c>
      <c r="Q71" s="80">
        <f t="shared" si="66"/>
        <v>0.90477374440576819</v>
      </c>
      <c r="R71" s="22">
        <f t="shared" si="12"/>
        <v>13467.923609727528</v>
      </c>
      <c r="S71" s="22">
        <f t="shared" si="13"/>
        <v>159597.03611456431</v>
      </c>
      <c r="T71" s="22">
        <f t="shared" si="14"/>
        <v>13919.966431594317</v>
      </c>
      <c r="U71" s="22">
        <f t="shared" si="15"/>
        <v>-160049.078936431</v>
      </c>
    </row>
    <row r="72" spans="1:21" x14ac:dyDescent="0.25">
      <c r="A72" s="5" t="s">
        <v>72</v>
      </c>
      <c r="B72" s="2">
        <v>71</v>
      </c>
      <c r="C72" s="77">
        <v>1613879.3732988115</v>
      </c>
      <c r="D72" s="7">
        <v>574204</v>
      </c>
      <c r="E72" s="7">
        <v>3871</v>
      </c>
      <c r="F72" s="15">
        <v>2.8106376362735395</v>
      </c>
      <c r="G72" s="82">
        <v>148.33479721002325</v>
      </c>
      <c r="H72" s="22">
        <f t="shared" ref="H72:H126" si="67">AVERAGE(C67:C78)</f>
        <v>1613983.5081546393</v>
      </c>
      <c r="I72" s="22">
        <f t="shared" ref="I72:I126" si="68">AVERAGE(D67:D78)</f>
        <v>580798.25</v>
      </c>
      <c r="J72" s="22">
        <f t="shared" ref="J72:J126" si="69">AVERAGE(E67:E78)</f>
        <v>3923</v>
      </c>
      <c r="K72" s="15">
        <f t="shared" ref="K72:K126" si="70">H72/I72</f>
        <v>2.7789055978640418</v>
      </c>
      <c r="L72" s="73">
        <f t="shared" ref="L72:L126" si="71">I72/J72</f>
        <v>148.04951567677799</v>
      </c>
      <c r="M72" s="81">
        <f t="shared" ref="M72:M126" si="72">J72</f>
        <v>3923</v>
      </c>
      <c r="N72" s="72">
        <f t="shared" si="10"/>
        <v>1.0092859854012857</v>
      </c>
      <c r="O72" s="72">
        <f t="shared" ref="O72:Q72" si="73">K72/K60</f>
        <v>1.1001186670839367</v>
      </c>
      <c r="P72" s="72">
        <f t="shared" si="73"/>
        <v>1.0075089131318193</v>
      </c>
      <c r="Q72" s="80">
        <f t="shared" si="73"/>
        <v>0.91059615459011944</v>
      </c>
      <c r="R72" s="22">
        <f t="shared" si="12"/>
        <v>14849.534731903579</v>
      </c>
      <c r="S72" s="22">
        <f t="shared" si="13"/>
        <v>153293.61592975247</v>
      </c>
      <c r="T72" s="22">
        <f t="shared" si="14"/>
        <v>12018.357994693873</v>
      </c>
      <c r="U72" s="22">
        <f t="shared" si="15"/>
        <v>-150462.43919254266</v>
      </c>
    </row>
    <row r="73" spans="1:21" x14ac:dyDescent="0.25">
      <c r="A73" s="5" t="s">
        <v>73</v>
      </c>
      <c r="B73" s="2">
        <v>72</v>
      </c>
      <c r="C73" s="77">
        <v>1557860.9174799176</v>
      </c>
      <c r="D73" s="7">
        <v>536506</v>
      </c>
      <c r="E73" s="7">
        <v>3824</v>
      </c>
      <c r="F73" s="15">
        <v>2.9037157412590311</v>
      </c>
      <c r="G73" s="82">
        <v>140.29968619246861</v>
      </c>
      <c r="H73" s="22">
        <f t="shared" si="67"/>
        <v>1613016.1875677707</v>
      </c>
      <c r="I73" s="22">
        <f t="shared" si="68"/>
        <v>577116.08333333337</v>
      </c>
      <c r="J73" s="22">
        <f t="shared" si="69"/>
        <v>3905.75</v>
      </c>
      <c r="K73" s="15">
        <f t="shared" si="70"/>
        <v>2.7949596868817768</v>
      </c>
      <c r="L73" s="73">
        <f t="shared" si="71"/>
        <v>147.76063069406217</v>
      </c>
      <c r="M73" s="81">
        <f t="shared" si="72"/>
        <v>3905.75</v>
      </c>
      <c r="N73" s="72">
        <f t="shared" si="10"/>
        <v>1.0106736428097738</v>
      </c>
      <c r="O73" s="72">
        <f t="shared" ref="O73:Q73" si="74">K73/K61</f>
        <v>1.0950384312771229</v>
      </c>
      <c r="P73" s="72">
        <f t="shared" si="74"/>
        <v>1.0061964813061191</v>
      </c>
      <c r="Q73" s="80">
        <f t="shared" si="74"/>
        <v>0.91727336777829971</v>
      </c>
      <c r="R73" s="22">
        <f t="shared" si="12"/>
        <v>17034.933833455201</v>
      </c>
      <c r="S73" s="22">
        <f t="shared" si="13"/>
        <v>145670.20359658185</v>
      </c>
      <c r="T73" s="22">
        <f t="shared" si="14"/>
        <v>9911.4764131257834</v>
      </c>
      <c r="U73" s="22">
        <f t="shared" si="15"/>
        <v>-138546.74617625223</v>
      </c>
    </row>
    <row r="74" spans="1:21" x14ac:dyDescent="0.25">
      <c r="A74" s="2" t="s">
        <v>74</v>
      </c>
      <c r="B74" s="2">
        <v>73</v>
      </c>
      <c r="C74" s="77">
        <v>1542110.1706167429</v>
      </c>
      <c r="D74" s="7">
        <v>587931</v>
      </c>
      <c r="E74" s="7">
        <v>3804</v>
      </c>
      <c r="F74" s="15">
        <v>2.6229441390515942</v>
      </c>
      <c r="G74" s="82">
        <v>154.55599369085172</v>
      </c>
      <c r="H74" s="22">
        <f t="shared" si="67"/>
        <v>1618268.4558188936</v>
      </c>
      <c r="I74" s="22">
        <f t="shared" si="68"/>
        <v>572994.41666666663</v>
      </c>
      <c r="J74" s="22">
        <f t="shared" si="69"/>
        <v>3889.8333333333335</v>
      </c>
      <c r="K74" s="15">
        <f t="shared" si="70"/>
        <v>2.8242307581860855</v>
      </c>
      <c r="L74" s="73">
        <f t="shared" si="71"/>
        <v>147.3056471999657</v>
      </c>
      <c r="M74" s="81">
        <f t="shared" si="72"/>
        <v>3889.8333333333335</v>
      </c>
      <c r="N74" s="72">
        <f t="shared" si="10"/>
        <v>1.0188649685090001</v>
      </c>
      <c r="O74" s="72">
        <f t="shared" ref="O74:Q74" si="75">K74/K62</f>
        <v>1.1012834421909516</v>
      </c>
      <c r="P74" s="72">
        <f t="shared" si="75"/>
        <v>1.0016272810238158</v>
      </c>
      <c r="Q74" s="80">
        <f t="shared" si="75"/>
        <v>0.92365838214342266</v>
      </c>
      <c r="R74" s="22">
        <f t="shared" si="12"/>
        <v>29963.326251963619</v>
      </c>
      <c r="S74" s="22">
        <f t="shared" si="13"/>
        <v>154674.61981694997</v>
      </c>
      <c r="T74" s="22">
        <f t="shared" si="14"/>
        <v>2606.8018105074789</v>
      </c>
      <c r="U74" s="22">
        <f t="shared" si="15"/>
        <v>-127318.09537549326</v>
      </c>
    </row>
    <row r="75" spans="1:21" x14ac:dyDescent="0.25">
      <c r="A75" s="2" t="s">
        <v>75</v>
      </c>
      <c r="B75" s="2">
        <v>74</v>
      </c>
      <c r="C75" s="77">
        <v>1441947.7527716921</v>
      </c>
      <c r="D75" s="7">
        <v>538954</v>
      </c>
      <c r="E75" s="7">
        <v>3809</v>
      </c>
      <c r="F75" s="15">
        <v>2.6754560737496931</v>
      </c>
      <c r="G75" s="82">
        <v>141.49488054607508</v>
      </c>
      <c r="H75" s="22">
        <f t="shared" si="67"/>
        <v>1621125.5172719024</v>
      </c>
      <c r="I75" s="22">
        <f t="shared" si="68"/>
        <v>570602.16666666663</v>
      </c>
      <c r="J75" s="22">
        <f t="shared" si="69"/>
        <v>3873.3333333333335</v>
      </c>
      <c r="K75" s="15">
        <f t="shared" si="70"/>
        <v>2.8410784465508852</v>
      </c>
      <c r="L75" s="73">
        <f t="shared" si="71"/>
        <v>147.31553356282271</v>
      </c>
      <c r="M75" s="81">
        <f t="shared" si="72"/>
        <v>3873.3333333333335</v>
      </c>
      <c r="N75" s="72">
        <f t="shared" si="10"/>
        <v>1.0203905450450788</v>
      </c>
      <c r="O75" s="72">
        <f t="shared" ref="O75:Q75" si="76">K75/K63</f>
        <v>1.0976709166335976</v>
      </c>
      <c r="P75" s="72">
        <f t="shared" si="76"/>
        <v>0.99925575081502394</v>
      </c>
      <c r="Q75" s="80">
        <f t="shared" si="76"/>
        <v>0.93028841342593527</v>
      </c>
      <c r="R75" s="22">
        <f t="shared" si="12"/>
        <v>32395.079554758966</v>
      </c>
      <c r="S75" s="22">
        <f t="shared" si="13"/>
        <v>149559.10142814714</v>
      </c>
      <c r="T75" s="22">
        <f t="shared" si="14"/>
        <v>-1194.8704794003777</v>
      </c>
      <c r="U75" s="22">
        <f t="shared" si="15"/>
        <v>-115969.15139398792</v>
      </c>
    </row>
    <row r="76" spans="1:21" x14ac:dyDescent="0.25">
      <c r="A76" s="2" t="s">
        <v>76</v>
      </c>
      <c r="B76" s="2">
        <v>75</v>
      </c>
      <c r="C76" s="77">
        <v>1690088.9928965012</v>
      </c>
      <c r="D76" s="7">
        <v>605285</v>
      </c>
      <c r="E76" s="7">
        <v>3827</v>
      </c>
      <c r="F76" s="15">
        <v>2.7922201820572146</v>
      </c>
      <c r="G76" s="82">
        <v>158.16174549255291</v>
      </c>
      <c r="H76" s="22">
        <f t="shared" si="67"/>
        <v>1614597.0451879883</v>
      </c>
      <c r="I76" s="22">
        <f t="shared" si="68"/>
        <v>567160.41666666663</v>
      </c>
      <c r="J76" s="22">
        <f t="shared" si="69"/>
        <v>3858.8333333333335</v>
      </c>
      <c r="K76" s="15">
        <f t="shared" si="70"/>
        <v>2.8468084121197137</v>
      </c>
      <c r="L76" s="73">
        <f t="shared" si="71"/>
        <v>146.9771735844167</v>
      </c>
      <c r="M76" s="81">
        <f t="shared" si="72"/>
        <v>3858.8333333333335</v>
      </c>
      <c r="N76" s="72">
        <f t="shared" si="10"/>
        <v>1.0124878235709303</v>
      </c>
      <c r="O76" s="72">
        <f t="shared" ref="O76:Q76" si="77">K76/K64</f>
        <v>1.0821379646838876</v>
      </c>
      <c r="P76" s="72">
        <f t="shared" si="77"/>
        <v>0.99702089455722664</v>
      </c>
      <c r="Q76" s="80">
        <f t="shared" si="77"/>
        <v>0.93843223086900129</v>
      </c>
      <c r="R76" s="22">
        <f t="shared" si="12"/>
        <v>19914.119033393217</v>
      </c>
      <c r="S76" s="22">
        <f t="shared" si="13"/>
        <v>126666.53857839758</v>
      </c>
      <c r="T76" s="22">
        <f t="shared" si="14"/>
        <v>-4787.4650871704735</v>
      </c>
      <c r="U76" s="22">
        <f t="shared" si="15"/>
        <v>-101964.95445783391</v>
      </c>
    </row>
    <row r="77" spans="1:21" x14ac:dyDescent="0.25">
      <c r="A77" s="2" t="s">
        <v>77</v>
      </c>
      <c r="B77" s="2">
        <v>76</v>
      </c>
      <c r="C77" s="77">
        <v>1475814.9107083583</v>
      </c>
      <c r="D77" s="7">
        <v>546132</v>
      </c>
      <c r="E77" s="7">
        <v>3848</v>
      </c>
      <c r="F77" s="15">
        <v>2.7023044075578033</v>
      </c>
      <c r="G77" s="82">
        <v>141.92619542619542</v>
      </c>
      <c r="H77" s="22">
        <f t="shared" si="67"/>
        <v>1618464.7674212751</v>
      </c>
      <c r="I77" s="22">
        <f t="shared" si="68"/>
        <v>566948</v>
      </c>
      <c r="J77" s="22">
        <f t="shared" si="69"/>
        <v>3849.4166666666665</v>
      </c>
      <c r="K77" s="15">
        <f t="shared" si="70"/>
        <v>2.8546970223393946</v>
      </c>
      <c r="L77" s="73">
        <f t="shared" si="71"/>
        <v>147.28153616348797</v>
      </c>
      <c r="M77" s="81">
        <f t="shared" si="72"/>
        <v>3849.4166666666665</v>
      </c>
      <c r="N77" s="72">
        <f t="shared" si="10"/>
        <v>1.0151879407670532</v>
      </c>
      <c r="O77" s="72">
        <f t="shared" ref="O77:Q77" si="78">K77/K65</f>
        <v>1.0756316328367799</v>
      </c>
      <c r="P77" s="72">
        <f t="shared" si="78"/>
        <v>0.99519231449378776</v>
      </c>
      <c r="Q77" s="80">
        <f t="shared" si="78"/>
        <v>0.94836577153650325</v>
      </c>
      <c r="R77" s="22">
        <f t="shared" si="12"/>
        <v>24213.395405961899</v>
      </c>
      <c r="S77" s="22">
        <f t="shared" si="13"/>
        <v>117114.22409774267</v>
      </c>
      <c r="T77" s="22">
        <f t="shared" si="14"/>
        <v>-7741.3420976807365</v>
      </c>
      <c r="U77" s="22">
        <f t="shared" si="15"/>
        <v>-85159.486594100279</v>
      </c>
    </row>
    <row r="78" spans="1:21" x14ac:dyDescent="0.25">
      <c r="A78" s="2" t="s">
        <v>78</v>
      </c>
      <c r="B78" s="2">
        <v>77</v>
      </c>
      <c r="C78" s="77">
        <v>1792263.3605523468</v>
      </c>
      <c r="D78" s="7">
        <v>596775</v>
      </c>
      <c r="E78" s="7">
        <v>3873</v>
      </c>
      <c r="F78" s="15">
        <v>3.0032480592389876</v>
      </c>
      <c r="G78" s="82">
        <v>154.08597986057319</v>
      </c>
      <c r="H78" s="22">
        <f t="shared" si="67"/>
        <v>1617864.7264821082</v>
      </c>
      <c r="I78" s="22">
        <f t="shared" si="68"/>
        <v>565305.75</v>
      </c>
      <c r="J78" s="22">
        <f t="shared" si="69"/>
        <v>3842.75</v>
      </c>
      <c r="K78" s="15">
        <f t="shared" si="70"/>
        <v>2.8619286580440906</v>
      </c>
      <c r="L78" s="73">
        <f t="shared" si="71"/>
        <v>147.10968707305966</v>
      </c>
      <c r="M78" s="81">
        <f t="shared" si="72"/>
        <v>3842.75</v>
      </c>
      <c r="N78" s="72">
        <f t="shared" si="10"/>
        <v>1.0117884669588177</v>
      </c>
      <c r="O78" s="72">
        <f t="shared" ref="O78:Q78" si="79">K78/K66</f>
        <v>1.0655308673884378</v>
      </c>
      <c r="P78" s="72">
        <f t="shared" si="79"/>
        <v>0.9903557128971775</v>
      </c>
      <c r="Q78" s="80">
        <f t="shared" si="79"/>
        <v>0.95880983074811821</v>
      </c>
      <c r="R78" s="22">
        <f t="shared" si="12"/>
        <v>18849.933058929862</v>
      </c>
      <c r="S78" s="22">
        <f t="shared" si="13"/>
        <v>102091.55678403085</v>
      </c>
      <c r="T78" s="22">
        <f t="shared" si="14"/>
        <v>-15587.363194996038</v>
      </c>
      <c r="U78" s="22">
        <f t="shared" si="15"/>
        <v>-67654.260530105035</v>
      </c>
    </row>
    <row r="79" spans="1:21" x14ac:dyDescent="0.25">
      <c r="A79" s="4" t="s">
        <v>79</v>
      </c>
      <c r="B79" s="2">
        <v>78</v>
      </c>
      <c r="C79" s="77">
        <v>1693055.1350992497</v>
      </c>
      <c r="D79" s="7">
        <v>580640</v>
      </c>
      <c r="E79" s="7">
        <v>3896</v>
      </c>
      <c r="F79" s="15">
        <v>2.9158430957206698</v>
      </c>
      <c r="G79" s="82">
        <v>149.03490759753595</v>
      </c>
      <c r="H79" s="22">
        <f t="shared" si="67"/>
        <v>1612323.317068313</v>
      </c>
      <c r="I79" s="22">
        <f t="shared" si="68"/>
        <v>562186.5</v>
      </c>
      <c r="J79" s="22">
        <f t="shared" si="69"/>
        <v>3837.25</v>
      </c>
      <c r="K79" s="15">
        <f t="shared" si="70"/>
        <v>2.8679509683500282</v>
      </c>
      <c r="L79" s="73">
        <f t="shared" si="71"/>
        <v>146.50765522183855</v>
      </c>
      <c r="M79" s="81">
        <f t="shared" si="72"/>
        <v>3837.25</v>
      </c>
      <c r="N79" s="72">
        <f t="shared" si="10"/>
        <v>1.0078485077888895</v>
      </c>
      <c r="O79" s="72">
        <f t="shared" ref="O79:Q79" si="80">K79/K67</f>
        <v>1.0580343360050026</v>
      </c>
      <c r="P79" s="72">
        <f t="shared" si="80"/>
        <v>0.98785866808964751</v>
      </c>
      <c r="Q79" s="80">
        <f t="shared" si="80"/>
        <v>0.96427449584319314</v>
      </c>
      <c r="R79" s="22">
        <f t="shared" si="12"/>
        <v>12555.787912987871</v>
      </c>
      <c r="S79" s="22">
        <f t="shared" si="13"/>
        <v>90601.036270832119</v>
      </c>
      <c r="T79" s="22">
        <f t="shared" si="14"/>
        <v>-19618.772723115202</v>
      </c>
      <c r="U79" s="22">
        <f t="shared" si="15"/>
        <v>-58426.475634729199</v>
      </c>
    </row>
    <row r="80" spans="1:21" x14ac:dyDescent="0.25">
      <c r="A80" s="6" t="s">
        <v>80</v>
      </c>
      <c r="B80" s="2">
        <v>79</v>
      </c>
      <c r="C80" s="77">
        <v>1700607.1167762065</v>
      </c>
      <c r="D80" s="7">
        <v>549657</v>
      </c>
      <c r="E80" s="7">
        <v>3926</v>
      </c>
      <c r="F80" s="15">
        <v>3.0939424346023183</v>
      </c>
      <c r="G80" s="82">
        <v>140.00433010697913</v>
      </c>
      <c r="H80" s="22">
        <f t="shared" si="67"/>
        <v>1616121.0720529333</v>
      </c>
      <c r="I80" s="22">
        <f t="shared" si="68"/>
        <v>562227.16666666663</v>
      </c>
      <c r="J80" s="22">
        <f t="shared" si="69"/>
        <v>3834.75</v>
      </c>
      <c r="K80" s="15">
        <f t="shared" si="70"/>
        <v>2.8744983662646444</v>
      </c>
      <c r="L80" s="73">
        <f t="shared" si="71"/>
        <v>146.6137731707847</v>
      </c>
      <c r="M80" s="81">
        <f t="shared" si="72"/>
        <v>3834.75</v>
      </c>
      <c r="N80" s="72">
        <f t="shared" si="10"/>
        <v>1.0063230551673408</v>
      </c>
      <c r="O80" s="72">
        <f t="shared" ref="O80:Q80" si="81">K80/K68</f>
        <v>1.0588626502125982</v>
      </c>
      <c r="P80" s="72">
        <f t="shared" si="81"/>
        <v>0.98499524139832628</v>
      </c>
      <c r="Q80" s="80">
        <f t="shared" si="81"/>
        <v>0.96485857463359403</v>
      </c>
      <c r="R80" s="22">
        <f t="shared" si="12"/>
        <v>10154.614507955732</v>
      </c>
      <c r="S80" s="22">
        <f t="shared" si="13"/>
        <v>92143.923967985815</v>
      </c>
      <c r="T80" s="22">
        <f t="shared" si="14"/>
        <v>-24356.434398191283</v>
      </c>
      <c r="U80" s="22">
        <f t="shared" si="15"/>
        <v>-57632.875061838924</v>
      </c>
    </row>
    <row r="81" spans="1:21" x14ac:dyDescent="0.25">
      <c r="A81" s="3" t="s">
        <v>81</v>
      </c>
      <c r="B81" s="2">
        <v>80</v>
      </c>
      <c r="C81" s="77">
        <v>1720283.7084246166</v>
      </c>
      <c r="D81" s="7">
        <v>564177</v>
      </c>
      <c r="E81" s="7">
        <v>3890</v>
      </c>
      <c r="F81" s="15">
        <v>3.0491914920753889</v>
      </c>
      <c r="G81" s="82">
        <v>145.03264781491004</v>
      </c>
      <c r="H81" s="22">
        <f t="shared" si="67"/>
        <v>1632300.3441102921</v>
      </c>
      <c r="I81" s="22">
        <f t="shared" si="68"/>
        <v>560313.5</v>
      </c>
      <c r="J81" s="22">
        <f t="shared" si="69"/>
        <v>3830.6666666666665</v>
      </c>
      <c r="K81" s="15">
        <f t="shared" si="70"/>
        <v>2.9131911762081266</v>
      </c>
      <c r="L81" s="73">
        <f t="shared" si="71"/>
        <v>146.27049251653324</v>
      </c>
      <c r="M81" s="81">
        <f t="shared" si="72"/>
        <v>3830.6666666666665</v>
      </c>
      <c r="N81" s="72">
        <f t="shared" si="10"/>
        <v>1.0129136951134186</v>
      </c>
      <c r="O81" s="72">
        <f t="shared" ref="O81:Q81" si="82">K81/K69</f>
        <v>1.0672261096027849</v>
      </c>
      <c r="P81" s="72">
        <f t="shared" si="82"/>
        <v>0.98344503529005667</v>
      </c>
      <c r="Q81" s="80">
        <f t="shared" si="82"/>
        <v>0.96508576347336816</v>
      </c>
      <c r="R81" s="22">
        <f t="shared" si="12"/>
        <v>20810.291221315041</v>
      </c>
      <c r="S81" s="22">
        <f t="shared" si="13"/>
        <v>105523.69476620021</v>
      </c>
      <c r="T81" s="22">
        <f t="shared" si="14"/>
        <v>-27074.783981332366</v>
      </c>
      <c r="U81" s="22">
        <f t="shared" si="15"/>
        <v>-57638.619563552675</v>
      </c>
    </row>
    <row r="82" spans="1:21" x14ac:dyDescent="0.25">
      <c r="A82" s="3" t="s">
        <v>82</v>
      </c>
      <c r="B82" s="2">
        <v>81</v>
      </c>
      <c r="C82" s="77">
        <v>1555636.3274248156</v>
      </c>
      <c r="D82" s="7">
        <v>536127</v>
      </c>
      <c r="E82" s="7">
        <v>3823</v>
      </c>
      <c r="F82" s="15">
        <v>2.9016190705277212</v>
      </c>
      <c r="G82" s="82">
        <v>140.23724823437092</v>
      </c>
      <c r="H82" s="22">
        <f t="shared" si="67"/>
        <v>1638872.7981367146</v>
      </c>
      <c r="I82" s="22">
        <f t="shared" si="68"/>
        <v>557576.25</v>
      </c>
      <c r="J82" s="22">
        <f t="shared" si="69"/>
        <v>3824.25</v>
      </c>
      <c r="K82" s="15">
        <f t="shared" si="70"/>
        <v>2.9392801399570274</v>
      </c>
      <c r="L82" s="73">
        <f t="shared" si="71"/>
        <v>145.80015689350853</v>
      </c>
      <c r="M82" s="81">
        <f t="shared" si="72"/>
        <v>3824.25</v>
      </c>
      <c r="N82" s="72">
        <f t="shared" si="10"/>
        <v>1.0151401286152293</v>
      </c>
      <c r="O82" s="72">
        <f t="shared" ref="O82:Q82" si="83">K82/K70</f>
        <v>1.0746107088474308</v>
      </c>
      <c r="P82" s="72">
        <f t="shared" si="83"/>
        <v>0.9782323488288347</v>
      </c>
      <c r="Q82" s="80">
        <f t="shared" si="83"/>
        <v>0.96567905391187248</v>
      </c>
      <c r="R82" s="22">
        <f t="shared" si="12"/>
        <v>24442.679634424625</v>
      </c>
      <c r="S82" s="22">
        <f t="shared" si="13"/>
        <v>117049.13905413009</v>
      </c>
      <c r="T82" s="22">
        <f t="shared" si="14"/>
        <v>-35798.772004675448</v>
      </c>
      <c r="U82" s="22">
        <f t="shared" si="15"/>
        <v>-56807.687415030021</v>
      </c>
    </row>
    <row r="83" spans="1:21" x14ac:dyDescent="0.25">
      <c r="A83" s="5" t="s">
        <v>83</v>
      </c>
      <c r="B83" s="2">
        <v>82</v>
      </c>
      <c r="C83" s="77">
        <v>1638029.4430060412</v>
      </c>
      <c r="D83" s="7">
        <v>586988</v>
      </c>
      <c r="E83" s="7">
        <v>3802</v>
      </c>
      <c r="F83" s="15">
        <v>2.7905671717412304</v>
      </c>
      <c r="G83" s="82">
        <v>154.38926880589165</v>
      </c>
      <c r="H83" s="22">
        <f t="shared" si="67"/>
        <v>1656897.9204009825</v>
      </c>
      <c r="I83" s="22">
        <f t="shared" si="68"/>
        <v>558606.75</v>
      </c>
      <c r="J83" s="22">
        <f t="shared" si="69"/>
        <v>3819.1666666666665</v>
      </c>
      <c r="K83" s="15">
        <f t="shared" si="70"/>
        <v>2.9661258486421485</v>
      </c>
      <c r="L83" s="73">
        <f t="shared" si="71"/>
        <v>146.26404102116518</v>
      </c>
      <c r="M83" s="81">
        <f t="shared" si="72"/>
        <v>3819.1666666666665</v>
      </c>
      <c r="N83" s="72">
        <f t="shared" si="10"/>
        <v>1.0316225394211955</v>
      </c>
      <c r="O83" s="72">
        <f t="shared" ref="O83:Q83" si="84">K83/K71</f>
        <v>1.0779001745780048</v>
      </c>
      <c r="P83" s="72">
        <f t="shared" si="84"/>
        <v>0.98791102158261079</v>
      </c>
      <c r="Q83" s="80">
        <f t="shared" si="84"/>
        <v>0.968778404887226</v>
      </c>
      <c r="R83" s="22">
        <f t="shared" si="12"/>
        <v>50789.235212109517</v>
      </c>
      <c r="S83" s="22">
        <f t="shared" si="13"/>
        <v>122377.11687458011</v>
      </c>
      <c r="T83" s="22">
        <f t="shared" si="14"/>
        <v>-19841.791917914794</v>
      </c>
      <c r="U83" s="22">
        <f t="shared" si="15"/>
        <v>-51746.089744555902</v>
      </c>
    </row>
    <row r="84" spans="1:21" x14ac:dyDescent="0.25">
      <c r="A84" s="5" t="s">
        <v>84</v>
      </c>
      <c r="B84" s="2">
        <v>83</v>
      </c>
      <c r="C84" s="77">
        <v>1606678.8820288123</v>
      </c>
      <c r="D84" s="7">
        <v>554497</v>
      </c>
      <c r="E84" s="7">
        <v>3791</v>
      </c>
      <c r="F84" s="15">
        <v>2.8975429660193153</v>
      </c>
      <c r="G84" s="82">
        <v>146.26668425217622</v>
      </c>
      <c r="H84" s="22">
        <f t="shared" si="67"/>
        <v>1665058.67025161</v>
      </c>
      <c r="I84" s="22">
        <f t="shared" si="68"/>
        <v>558454.41666666663</v>
      </c>
      <c r="J84" s="22">
        <f t="shared" si="69"/>
        <v>3813.25</v>
      </c>
      <c r="K84" s="15">
        <f t="shared" si="70"/>
        <v>2.9815480378687012</v>
      </c>
      <c r="L84" s="73">
        <f t="shared" si="71"/>
        <v>146.45103695447889</v>
      </c>
      <c r="M84" s="81">
        <f t="shared" si="72"/>
        <v>3813.25</v>
      </c>
      <c r="N84" s="72">
        <f t="shared" ref="N84:N145" si="85">H84/H72</f>
        <v>1.0316454051970878</v>
      </c>
      <c r="O84" s="72">
        <f t="shared" ref="O84:Q84" si="86">K84/K72</f>
        <v>1.0729216710925398</v>
      </c>
      <c r="P84" s="72">
        <f t="shared" si="86"/>
        <v>0.98920308036813243</v>
      </c>
      <c r="Q84" s="80">
        <f t="shared" si="86"/>
        <v>0.97202396125414225</v>
      </c>
      <c r="R84" s="22">
        <f t="shared" ref="R84:R126" si="87">H84-H72</f>
        <v>51075.162096970715</v>
      </c>
      <c r="S84" s="22">
        <f t="shared" ref="S84:S126" si="88">LOG(O84)*R84/LOG(N84)</f>
        <v>115389.11456040833</v>
      </c>
      <c r="T84" s="22">
        <f t="shared" ref="T84:T126" si="89">LOG(P84)*R84/LOG(N84)</f>
        <v>-17796.593764380679</v>
      </c>
      <c r="U84" s="22">
        <f t="shared" ref="U84:U126" si="90">LOG(Q84)*R84/LOG(N84)</f>
        <v>-46517.358699057077</v>
      </c>
    </row>
    <row r="85" spans="1:21" x14ac:dyDescent="0.25">
      <c r="A85" s="5" t="s">
        <v>85</v>
      </c>
      <c r="B85" s="2">
        <v>84</v>
      </c>
      <c r="C85" s="77">
        <v>1491364.0045143729</v>
      </c>
      <c r="D85" s="7">
        <v>499075</v>
      </c>
      <c r="E85" s="7">
        <v>3758</v>
      </c>
      <c r="F85" s="15">
        <v>2.9882562831525781</v>
      </c>
      <c r="G85" s="82">
        <v>132.80335284725919</v>
      </c>
      <c r="H85" s="22">
        <f t="shared" si="67"/>
        <v>1683747.5574808028</v>
      </c>
      <c r="I85" s="22">
        <f t="shared" si="68"/>
        <v>557623.75</v>
      </c>
      <c r="J85" s="22">
        <f t="shared" si="69"/>
        <v>3808.1666666666665</v>
      </c>
      <c r="K85" s="15">
        <f t="shared" si="70"/>
        <v>3.0195047421864705</v>
      </c>
      <c r="L85" s="73">
        <f t="shared" si="71"/>
        <v>146.42839949231916</v>
      </c>
      <c r="M85" s="81">
        <f t="shared" si="72"/>
        <v>3808.1666666666665</v>
      </c>
      <c r="N85" s="72">
        <f t="shared" si="85"/>
        <v>1.0438503782281852</v>
      </c>
      <c r="O85" s="72">
        <f t="shared" ref="O85:Q85" si="91">K85/K73</f>
        <v>1.0803392823011375</v>
      </c>
      <c r="P85" s="72">
        <f t="shared" si="91"/>
        <v>0.9909838554729683</v>
      </c>
      <c r="Q85" s="80">
        <f t="shared" si="91"/>
        <v>0.97501546864665345</v>
      </c>
      <c r="R85" s="22">
        <f t="shared" si="87"/>
        <v>70731.369913032046</v>
      </c>
      <c r="S85" s="22">
        <f t="shared" si="88"/>
        <v>127359.39648793203</v>
      </c>
      <c r="T85" s="22">
        <f t="shared" si="89"/>
        <v>-14927.162852707779</v>
      </c>
      <c r="U85" s="22">
        <f t="shared" si="90"/>
        <v>-41700.863722191752</v>
      </c>
    </row>
    <row r="86" spans="1:21" x14ac:dyDescent="0.25">
      <c r="A86" s="2" t="s">
        <v>86</v>
      </c>
      <c r="B86" s="2">
        <v>85</v>
      </c>
      <c r="C86" s="77">
        <v>1587683.2304321846</v>
      </c>
      <c r="D86" s="7">
        <v>588419</v>
      </c>
      <c r="E86" s="7">
        <v>3774</v>
      </c>
      <c r="F86" s="15">
        <v>2.6982188379916092</v>
      </c>
      <c r="G86" s="82">
        <v>155.91388447270799</v>
      </c>
      <c r="H86" s="22">
        <f t="shared" si="67"/>
        <v>1700569.4748722035</v>
      </c>
      <c r="I86" s="22">
        <f t="shared" si="68"/>
        <v>557660.75</v>
      </c>
      <c r="J86" s="22">
        <f t="shared" si="69"/>
        <v>3798.5833333333335</v>
      </c>
      <c r="K86" s="15">
        <f t="shared" si="70"/>
        <v>3.0494695473407507</v>
      </c>
      <c r="L86" s="73">
        <f t="shared" si="71"/>
        <v>146.80755983590373</v>
      </c>
      <c r="M86" s="81">
        <f t="shared" si="72"/>
        <v>3798.5833333333335</v>
      </c>
      <c r="N86" s="72">
        <f t="shared" si="85"/>
        <v>1.0508574573998373</v>
      </c>
      <c r="O86" s="72">
        <f t="shared" ref="O86:Q86" si="92">K86/K74</f>
        <v>1.0797522612137151</v>
      </c>
      <c r="P86" s="72">
        <f t="shared" si="92"/>
        <v>0.99661868113320984</v>
      </c>
      <c r="Q86" s="80">
        <f t="shared" si="92"/>
        <v>0.97654141137152406</v>
      </c>
      <c r="R86" s="22">
        <f t="shared" si="87"/>
        <v>82301.019053309923</v>
      </c>
      <c r="S86" s="22">
        <f t="shared" si="88"/>
        <v>127303.81247731498</v>
      </c>
      <c r="T86" s="22">
        <f t="shared" si="89"/>
        <v>-5619.3801252204148</v>
      </c>
      <c r="U86" s="22">
        <f t="shared" si="90"/>
        <v>-39383.413298784471</v>
      </c>
    </row>
    <row r="87" spans="1:21" x14ac:dyDescent="0.25">
      <c r="A87" s="2" t="s">
        <v>87</v>
      </c>
      <c r="B87" s="2">
        <v>86</v>
      </c>
      <c r="C87" s="77">
        <v>1636099.0174600012</v>
      </c>
      <c r="D87" s="7">
        <v>515990</v>
      </c>
      <c r="E87" s="7">
        <v>3760</v>
      </c>
      <c r="F87" s="15">
        <v>3.170795979495729</v>
      </c>
      <c r="G87" s="82">
        <v>137.23138297872342</v>
      </c>
      <c r="H87" s="22">
        <f t="shared" si="67"/>
        <v>1710262.3287747016</v>
      </c>
      <c r="I87" s="22">
        <f t="shared" si="68"/>
        <v>556542.5</v>
      </c>
      <c r="J87" s="22">
        <f t="shared" si="69"/>
        <v>3792.1666666666665</v>
      </c>
      <c r="K87" s="15">
        <f t="shared" si="70"/>
        <v>3.0730129842279816</v>
      </c>
      <c r="L87" s="73">
        <f t="shared" si="71"/>
        <v>146.76108645013844</v>
      </c>
      <c r="M87" s="81">
        <f t="shared" si="72"/>
        <v>3792.1666666666665</v>
      </c>
      <c r="N87" s="72">
        <f t="shared" si="85"/>
        <v>1.0549845218973557</v>
      </c>
      <c r="O87" s="72">
        <f t="shared" ref="O87:Q87" si="93">K87/K75</f>
        <v>1.0816360906748874</v>
      </c>
      <c r="P87" s="72">
        <f t="shared" si="93"/>
        <v>0.99623632960302977</v>
      </c>
      <c r="Q87" s="80">
        <f t="shared" si="93"/>
        <v>0.97904475043029249</v>
      </c>
      <c r="R87" s="22">
        <f t="shared" si="87"/>
        <v>89136.811502799159</v>
      </c>
      <c r="S87" s="22">
        <f t="shared" si="88"/>
        <v>130683.78709089984</v>
      </c>
      <c r="T87" s="22">
        <f t="shared" si="89"/>
        <v>-6279.450879846825</v>
      </c>
      <c r="U87" s="22">
        <f t="shared" si="90"/>
        <v>-35267.52470825419</v>
      </c>
    </row>
    <row r="88" spans="1:21" x14ac:dyDescent="0.25">
      <c r="A88" s="2" t="s">
        <v>88</v>
      </c>
      <c r="B88" s="2">
        <v>87</v>
      </c>
      <c r="C88" s="77">
        <v>1768958.4412135696</v>
      </c>
      <c r="D88" s="7">
        <v>572438</v>
      </c>
      <c r="E88" s="7">
        <v>3750</v>
      </c>
      <c r="F88" s="15">
        <v>3.0902184013178187</v>
      </c>
      <c r="G88" s="82">
        <v>152.65013333333334</v>
      </c>
      <c r="H88" s="22">
        <f t="shared" si="67"/>
        <v>1722838.3207196442</v>
      </c>
      <c r="I88" s="22">
        <f t="shared" si="68"/>
        <v>554852</v>
      </c>
      <c r="J88" s="22">
        <f t="shared" si="69"/>
        <v>3781.9166666666665</v>
      </c>
      <c r="K88" s="15">
        <f t="shared" si="70"/>
        <v>3.105041201472905</v>
      </c>
      <c r="L88" s="73">
        <f t="shared" si="71"/>
        <v>146.71185245576538</v>
      </c>
      <c r="M88" s="81">
        <f t="shared" si="72"/>
        <v>3781.9166666666665</v>
      </c>
      <c r="N88" s="72">
        <f t="shared" si="85"/>
        <v>1.0670391884180943</v>
      </c>
      <c r="O88" s="72">
        <f t="shared" ref="O88:Q88" si="94">K88/K76</f>
        <v>1.090709577874583</v>
      </c>
      <c r="P88" s="72">
        <f t="shared" si="94"/>
        <v>0.99819481405050337</v>
      </c>
      <c r="Q88" s="80">
        <f t="shared" si="94"/>
        <v>0.98006737787759679</v>
      </c>
      <c r="R88" s="22">
        <f t="shared" si="87"/>
        <v>108241.27553165588</v>
      </c>
      <c r="S88" s="22">
        <f t="shared" si="88"/>
        <v>144841.39219160751</v>
      </c>
      <c r="T88" s="22">
        <f t="shared" si="89"/>
        <v>-3014.0104685675615</v>
      </c>
      <c r="U88" s="22">
        <f t="shared" si="90"/>
        <v>-33586.106191384235</v>
      </c>
    </row>
    <row r="89" spans="1:21" x14ac:dyDescent="0.25">
      <c r="A89" s="2" t="s">
        <v>89</v>
      </c>
      <c r="B89" s="2">
        <v>88</v>
      </c>
      <c r="C89" s="77">
        <v>1692116.3778795723</v>
      </c>
      <c r="D89" s="7">
        <v>558498</v>
      </c>
      <c r="E89" s="7">
        <v>3787</v>
      </c>
      <c r="F89" s="15">
        <v>3.0297626453086175</v>
      </c>
      <c r="G89" s="82">
        <v>147.47768682334302</v>
      </c>
      <c r="H89" s="22">
        <f t="shared" si="67"/>
        <v>1746874.7870056871</v>
      </c>
      <c r="I89" s="22">
        <f t="shared" si="68"/>
        <v>553977.91666666663</v>
      </c>
      <c r="J89" s="22">
        <f t="shared" si="69"/>
        <v>3776.9166666666665</v>
      </c>
      <c r="K89" s="15">
        <f t="shared" si="70"/>
        <v>3.1533292834428939</v>
      </c>
      <c r="L89" s="73">
        <f t="shared" si="71"/>
        <v>146.67464642675904</v>
      </c>
      <c r="M89" s="81">
        <f t="shared" si="72"/>
        <v>3776.9166666666665</v>
      </c>
      <c r="N89" s="72">
        <f t="shared" si="85"/>
        <v>1.0793406332774298</v>
      </c>
      <c r="O89" s="72">
        <f t="shared" ref="O89:Q89" si="95">K89/K77</f>
        <v>1.1046108426801711</v>
      </c>
      <c r="P89" s="72">
        <f t="shared" si="95"/>
        <v>0.99587939023086192</v>
      </c>
      <c r="Q89" s="80">
        <f t="shared" si="95"/>
        <v>0.98116597752906287</v>
      </c>
      <c r="R89" s="22">
        <f t="shared" si="87"/>
        <v>128410.01958441199</v>
      </c>
      <c r="S89" s="22">
        <f t="shared" si="88"/>
        <v>167332.74375489217</v>
      </c>
      <c r="T89" s="22">
        <f t="shared" si="89"/>
        <v>-6944.5770530405225</v>
      </c>
      <c r="U89" s="22">
        <f t="shared" si="90"/>
        <v>-31978.147117439636</v>
      </c>
    </row>
    <row r="90" spans="1:21" x14ac:dyDescent="0.25">
      <c r="A90" s="2" t="s">
        <v>90</v>
      </c>
      <c r="B90" s="2">
        <v>89</v>
      </c>
      <c r="C90" s="77">
        <v>1890192.3587598752</v>
      </c>
      <c r="D90" s="7">
        <v>594947</v>
      </c>
      <c r="E90" s="7">
        <v>3802</v>
      </c>
      <c r="F90" s="15">
        <v>3.1770768803941785</v>
      </c>
      <c r="G90" s="82">
        <v>156.48264071541294</v>
      </c>
      <c r="H90" s="22">
        <f t="shared" si="67"/>
        <v>1773163.4994135739</v>
      </c>
      <c r="I90" s="22">
        <f t="shared" si="68"/>
        <v>554001.91666666663</v>
      </c>
      <c r="J90" s="22">
        <f t="shared" si="69"/>
        <v>3775.6666666666665</v>
      </c>
      <c r="K90" s="15">
        <f t="shared" si="70"/>
        <v>3.2006450628950724</v>
      </c>
      <c r="L90" s="73">
        <f t="shared" si="71"/>
        <v>146.72956210823696</v>
      </c>
      <c r="M90" s="81">
        <f t="shared" si="72"/>
        <v>3775.6666666666665</v>
      </c>
      <c r="N90" s="72">
        <f t="shared" si="85"/>
        <v>1.0959899615767925</v>
      </c>
      <c r="O90" s="72">
        <f t="shared" ref="O90:Q90" si="96">K90/K78</f>
        <v>1.1183524976763288</v>
      </c>
      <c r="P90" s="72">
        <f t="shared" si="96"/>
        <v>0.99741604395750016</v>
      </c>
      <c r="Q90" s="80">
        <f t="shared" si="96"/>
        <v>0.98254288378548349</v>
      </c>
      <c r="R90" s="22">
        <f t="shared" si="87"/>
        <v>155298.77293146565</v>
      </c>
      <c r="S90" s="22">
        <f t="shared" si="88"/>
        <v>189521.80911155746</v>
      </c>
      <c r="T90" s="22">
        <f t="shared" si="89"/>
        <v>-4383.7354142255772</v>
      </c>
      <c r="U90" s="22">
        <f t="shared" si="90"/>
        <v>-29839.30076586565</v>
      </c>
    </row>
    <row r="91" spans="1:21" x14ac:dyDescent="0.25">
      <c r="A91" s="4" t="s">
        <v>91</v>
      </c>
      <c r="B91" s="2">
        <v>90</v>
      </c>
      <c r="C91" s="77">
        <v>1917321.781849565</v>
      </c>
      <c r="D91" s="7">
        <v>570672</v>
      </c>
      <c r="E91" s="7">
        <v>3835</v>
      </c>
      <c r="F91" s="15">
        <v>3.3597614423864584</v>
      </c>
      <c r="G91" s="82">
        <v>148.80625814863103</v>
      </c>
      <c r="H91" s="22">
        <f t="shared" si="67"/>
        <v>1788246.9959503419</v>
      </c>
      <c r="I91" s="22">
        <f t="shared" si="68"/>
        <v>553872.75</v>
      </c>
      <c r="J91" s="22">
        <f t="shared" si="69"/>
        <v>3775.3333333333335</v>
      </c>
      <c r="K91" s="15">
        <f t="shared" si="70"/>
        <v>3.2286242570163308</v>
      </c>
      <c r="L91" s="73">
        <f t="shared" si="71"/>
        <v>146.70830390252516</v>
      </c>
      <c r="M91" s="81">
        <f t="shared" si="72"/>
        <v>3775.3333333333335</v>
      </c>
      <c r="N91" s="72">
        <f t="shared" si="85"/>
        <v>1.1091119113763801</v>
      </c>
      <c r="O91" s="72">
        <f t="shared" ref="O91:Q91" si="97">K91/K79</f>
        <v>1.1257599215072365</v>
      </c>
      <c r="P91" s="72">
        <f t="shared" si="97"/>
        <v>1.001369544003573</v>
      </c>
      <c r="Q91" s="80">
        <f t="shared" si="97"/>
        <v>0.98386431255022044</v>
      </c>
      <c r="R91" s="22">
        <f t="shared" si="87"/>
        <v>175923.67888202891</v>
      </c>
      <c r="S91" s="22">
        <f t="shared" si="88"/>
        <v>201233.06483423917</v>
      </c>
      <c r="T91" s="22">
        <f t="shared" si="89"/>
        <v>2324.9447548779035</v>
      </c>
      <c r="U91" s="22">
        <f t="shared" si="90"/>
        <v>-27634.330707088346</v>
      </c>
    </row>
    <row r="92" spans="1:21" x14ac:dyDescent="0.25">
      <c r="A92" s="6" t="s">
        <v>92</v>
      </c>
      <c r="B92" s="2">
        <v>91</v>
      </c>
      <c r="C92" s="77">
        <v>1902470.1254730134</v>
      </c>
      <c r="D92" s="7">
        <v>550101</v>
      </c>
      <c r="E92" s="7">
        <v>3811</v>
      </c>
      <c r="F92" s="15">
        <v>3.4584015034930191</v>
      </c>
      <c r="G92" s="82">
        <v>144.34557858829703</v>
      </c>
      <c r="H92" s="22">
        <f t="shared" si="67"/>
        <v>1805644.2718360664</v>
      </c>
      <c r="I92" s="22">
        <f t="shared" si="68"/>
        <v>548924.08333333337</v>
      </c>
      <c r="J92" s="22">
        <f t="shared" si="69"/>
        <v>3751.9166666666665</v>
      </c>
      <c r="K92" s="15">
        <f t="shared" si="70"/>
        <v>3.2894243970337724</v>
      </c>
      <c r="L92" s="73">
        <f t="shared" si="71"/>
        <v>146.30497745596696</v>
      </c>
      <c r="M92" s="81">
        <f t="shared" si="72"/>
        <v>3751.9166666666665</v>
      </c>
      <c r="N92" s="72">
        <f t="shared" si="85"/>
        <v>1.117270421789863</v>
      </c>
      <c r="O92" s="72">
        <f t="shared" ref="O92:Q92" si="98">K92/K80</f>
        <v>1.1443472835604065</v>
      </c>
      <c r="P92" s="72">
        <f t="shared" si="98"/>
        <v>0.99789381510250041</v>
      </c>
      <c r="Q92" s="80">
        <f t="shared" si="98"/>
        <v>0.97839928721994041</v>
      </c>
      <c r="R92" s="22">
        <f t="shared" si="87"/>
        <v>189523.19978313311</v>
      </c>
      <c r="S92" s="22">
        <f t="shared" si="88"/>
        <v>230449.77548384474</v>
      </c>
      <c r="T92" s="22">
        <f t="shared" si="89"/>
        <v>-3603.543574031165</v>
      </c>
      <c r="U92" s="22">
        <f t="shared" si="90"/>
        <v>-37323.032126680504</v>
      </c>
    </row>
    <row r="93" spans="1:21" x14ac:dyDescent="0.25">
      <c r="A93" s="3" t="s">
        <v>93</v>
      </c>
      <c r="B93" s="2">
        <v>92</v>
      </c>
      <c r="C93" s="77">
        <v>1836597.9552545974</v>
      </c>
      <c r="D93" s="7">
        <v>550758</v>
      </c>
      <c r="E93" s="7">
        <v>3813</v>
      </c>
      <c r="F93" s="15">
        <v>3.3346732235475423</v>
      </c>
      <c r="G93" s="82">
        <v>144.44217151848937</v>
      </c>
      <c r="H93" s="22">
        <f t="shared" si="67"/>
        <v>1815151.082121755</v>
      </c>
      <c r="I93" s="22">
        <f t="shared" si="68"/>
        <v>548428.66666666663</v>
      </c>
      <c r="J93" s="22">
        <f t="shared" si="69"/>
        <v>3734.9166666666665</v>
      </c>
      <c r="K93" s="15">
        <f t="shared" si="70"/>
        <v>3.3097304944947354</v>
      </c>
      <c r="L93" s="73">
        <f t="shared" si="71"/>
        <v>146.83826055913786</v>
      </c>
      <c r="M93" s="81">
        <f t="shared" si="72"/>
        <v>3734.9166666666665</v>
      </c>
      <c r="N93" s="72">
        <f t="shared" si="85"/>
        <v>1.1120202778068569</v>
      </c>
      <c r="O93" s="72">
        <f t="shared" ref="O93:Q93" si="99">K93/K81</f>
        <v>1.136118536100591</v>
      </c>
      <c r="P93" s="72">
        <f t="shared" si="99"/>
        <v>1.0038816307570746</v>
      </c>
      <c r="Q93" s="80">
        <f t="shared" si="99"/>
        <v>0.97500435085276715</v>
      </c>
      <c r="R93" s="22">
        <f t="shared" si="87"/>
        <v>182850.73801146285</v>
      </c>
      <c r="S93" s="22">
        <f t="shared" si="88"/>
        <v>219771.4081398953</v>
      </c>
      <c r="T93" s="22">
        <f t="shared" si="89"/>
        <v>6671.6477566930989</v>
      </c>
      <c r="U93" s="22">
        <f t="shared" si="90"/>
        <v>-43592.317885125478</v>
      </c>
    </row>
    <row r="94" spans="1:21" x14ac:dyDescent="0.25">
      <c r="A94" s="3" t="s">
        <v>94</v>
      </c>
      <c r="B94" s="2">
        <v>93</v>
      </c>
      <c r="C94" s="77">
        <v>1706548.2307641238</v>
      </c>
      <c r="D94" s="7">
        <v>515841</v>
      </c>
      <c r="E94" s="7">
        <v>3700</v>
      </c>
      <c r="F94" s="15">
        <v>3.3082834260249259</v>
      </c>
      <c r="G94" s="82">
        <v>139.41648648648649</v>
      </c>
      <c r="H94" s="22">
        <f t="shared" si="67"/>
        <v>1822397.5995264333</v>
      </c>
      <c r="I94" s="22">
        <f t="shared" si="68"/>
        <v>543260.25</v>
      </c>
      <c r="J94" s="22">
        <f t="shared" si="69"/>
        <v>3721.4166666666665</v>
      </c>
      <c r="K94" s="15">
        <f t="shared" si="70"/>
        <v>3.3545572302159661</v>
      </c>
      <c r="L94" s="73">
        <f t="shared" si="71"/>
        <v>145.98210806816402</v>
      </c>
      <c r="M94" s="81">
        <f t="shared" si="72"/>
        <v>3721.4166666666665</v>
      </c>
      <c r="N94" s="72">
        <f t="shared" si="85"/>
        <v>1.1119823341984647</v>
      </c>
      <c r="O94" s="72">
        <f t="shared" ref="O94:Q94" si="100">K94/K82</f>
        <v>1.1412853047294125</v>
      </c>
      <c r="P94" s="72">
        <f t="shared" si="100"/>
        <v>1.0012479491005513</v>
      </c>
      <c r="Q94" s="80">
        <f t="shared" si="100"/>
        <v>0.97311019589897796</v>
      </c>
      <c r="R94" s="22">
        <f t="shared" si="87"/>
        <v>183524.80138971866</v>
      </c>
      <c r="S94" s="22">
        <f t="shared" si="88"/>
        <v>228497.75355411024</v>
      </c>
      <c r="T94" s="22">
        <f t="shared" si="89"/>
        <v>2156.3739281485377</v>
      </c>
      <c r="U94" s="22">
        <f t="shared" si="90"/>
        <v>-47129.326092539799</v>
      </c>
    </row>
    <row r="95" spans="1:21" x14ac:dyDescent="0.25">
      <c r="A95" s="5" t="s">
        <v>95</v>
      </c>
      <c r="B95" s="2">
        <v>94</v>
      </c>
      <c r="C95" s="77">
        <v>1926467.0384385579</v>
      </c>
      <c r="D95" s="7">
        <v>576499</v>
      </c>
      <c r="E95" s="7">
        <v>3742</v>
      </c>
      <c r="F95" s="15">
        <v>3.3416658804933883</v>
      </c>
      <c r="G95" s="82">
        <v>154.06173169428112</v>
      </c>
      <c r="H95" s="22">
        <f t="shared" si="67"/>
        <v>1831860.4638296932</v>
      </c>
      <c r="I95" s="22">
        <f t="shared" si="68"/>
        <v>542218.83333333337</v>
      </c>
      <c r="J95" s="22">
        <f t="shared" si="69"/>
        <v>3713.3333333333335</v>
      </c>
      <c r="K95" s="15">
        <f t="shared" si="70"/>
        <v>3.378452298619333</v>
      </c>
      <c r="L95" s="73">
        <f t="shared" si="71"/>
        <v>146.01943447037704</v>
      </c>
      <c r="M95" s="81">
        <f t="shared" si="72"/>
        <v>3713.3333333333335</v>
      </c>
      <c r="N95" s="72">
        <f t="shared" si="85"/>
        <v>1.1055964530309559</v>
      </c>
      <c r="O95" s="72">
        <f t="shared" ref="O95:Q95" si="101">K95/K83</f>
        <v>1.1390117854122548</v>
      </c>
      <c r="P95" s="72">
        <f t="shared" si="101"/>
        <v>0.9983276371343196</v>
      </c>
      <c r="Q95" s="80">
        <f t="shared" si="101"/>
        <v>0.97228889373772642</v>
      </c>
      <c r="R95" s="22">
        <f t="shared" si="87"/>
        <v>174962.54342871066</v>
      </c>
      <c r="S95" s="22">
        <f t="shared" si="88"/>
        <v>226859.71896012058</v>
      </c>
      <c r="T95" s="22">
        <f t="shared" si="89"/>
        <v>-2917.2276803786508</v>
      </c>
      <c r="U95" s="22">
        <f t="shared" si="90"/>
        <v>-48979.947851031444</v>
      </c>
    </row>
    <row r="96" spans="1:21" x14ac:dyDescent="0.25">
      <c r="A96" s="5" t="s">
        <v>96</v>
      </c>
      <c r="B96" s="2">
        <v>95</v>
      </c>
      <c r="C96" s="77">
        <v>1922143.4309234547</v>
      </c>
      <c r="D96" s="7">
        <v>554785</v>
      </c>
      <c r="E96" s="7">
        <v>3776</v>
      </c>
      <c r="F96" s="15">
        <v>3.4646636641644144</v>
      </c>
      <c r="G96" s="82">
        <v>146.92399364406779</v>
      </c>
      <c r="H96" s="22">
        <f t="shared" si="67"/>
        <v>1834515.0147159705</v>
      </c>
      <c r="I96" s="22">
        <f t="shared" si="68"/>
        <v>537977.58333333337</v>
      </c>
      <c r="J96" s="22">
        <f t="shared" si="69"/>
        <v>3701.9166666666665</v>
      </c>
      <c r="K96" s="15">
        <f t="shared" si="70"/>
        <v>3.4100212937298107</v>
      </c>
      <c r="L96" s="73">
        <f t="shared" si="71"/>
        <v>145.32406636201969</v>
      </c>
      <c r="M96" s="81">
        <f t="shared" si="72"/>
        <v>3701.9166666666665</v>
      </c>
      <c r="N96" s="72">
        <f t="shared" si="85"/>
        <v>1.1017719960815278</v>
      </c>
      <c r="O96" s="72">
        <f t="shared" ref="O96:Q96" si="102">K96/K84</f>
        <v>1.1437083187723498</v>
      </c>
      <c r="P96" s="72">
        <f t="shared" si="102"/>
        <v>0.99230479608820044</v>
      </c>
      <c r="Q96" s="80">
        <f t="shared" si="102"/>
        <v>0.97080355777005611</v>
      </c>
      <c r="R96" s="22">
        <f t="shared" si="87"/>
        <v>169456.3444643605</v>
      </c>
      <c r="S96" s="22">
        <f t="shared" si="88"/>
        <v>234770.4466602726</v>
      </c>
      <c r="T96" s="22">
        <f t="shared" si="89"/>
        <v>-13506.470674871724</v>
      </c>
      <c r="U96" s="22">
        <f t="shared" si="90"/>
        <v>-51807.631521040748</v>
      </c>
    </row>
    <row r="97" spans="1:21" x14ac:dyDescent="0.25">
      <c r="A97" s="5" t="s">
        <v>97</v>
      </c>
      <c r="B97" s="2">
        <v>96</v>
      </c>
      <c r="C97" s="77">
        <v>1672365.9629555864</v>
      </c>
      <c r="D97" s="7">
        <v>497525</v>
      </c>
      <c r="E97" s="7">
        <v>3754</v>
      </c>
      <c r="F97" s="15">
        <v>3.3613707109302777</v>
      </c>
      <c r="G97" s="82">
        <v>132.53196590303676</v>
      </c>
      <c r="H97" s="22">
        <f t="shared" si="67"/>
        <v>1825489.7624421872</v>
      </c>
      <c r="I97" s="22">
        <f t="shared" si="68"/>
        <v>534492.75</v>
      </c>
      <c r="J97" s="22">
        <f t="shared" si="69"/>
        <v>3689.0833333333335</v>
      </c>
      <c r="K97" s="15">
        <f t="shared" si="70"/>
        <v>3.4153686134043673</v>
      </c>
      <c r="L97" s="73">
        <f t="shared" si="71"/>
        <v>144.88497594253315</v>
      </c>
      <c r="M97" s="81">
        <f t="shared" si="72"/>
        <v>3689.0833333333335</v>
      </c>
      <c r="N97" s="72">
        <f t="shared" si="85"/>
        <v>1.0841825749540845</v>
      </c>
      <c r="O97" s="72">
        <f t="shared" ref="O97:Q97" si="103">K97/K85</f>
        <v>1.1311022518650677</v>
      </c>
      <c r="P97" s="72">
        <f t="shared" si="103"/>
        <v>0.98945953411266385</v>
      </c>
      <c r="Q97" s="80">
        <f t="shared" si="103"/>
        <v>0.96872948487898825</v>
      </c>
      <c r="R97" s="22">
        <f t="shared" si="87"/>
        <v>141742.20496138441</v>
      </c>
      <c r="S97" s="22">
        <f t="shared" si="88"/>
        <v>216038.43701227044</v>
      </c>
      <c r="T97" s="22">
        <f t="shared" si="89"/>
        <v>-18582.543446341337</v>
      </c>
      <c r="U97" s="22">
        <f t="shared" si="90"/>
        <v>-55713.688604544921</v>
      </c>
    </row>
    <row r="98" spans="1:21" x14ac:dyDescent="0.25">
      <c r="A98" s="2" t="s">
        <v>98</v>
      </c>
      <c r="B98" s="2">
        <v>97</v>
      </c>
      <c r="C98" s="77">
        <v>1796450.5410608775</v>
      </c>
      <c r="D98" s="7">
        <v>529035</v>
      </c>
      <c r="E98" s="7">
        <v>3493</v>
      </c>
      <c r="F98" s="15">
        <v>3.3957120815463582</v>
      </c>
      <c r="G98" s="82">
        <v>151.45576868021757</v>
      </c>
      <c r="H98" s="22">
        <f t="shared" si="67"/>
        <v>1822412.9461815925</v>
      </c>
      <c r="I98" s="22">
        <f t="shared" si="68"/>
        <v>534295.75</v>
      </c>
      <c r="J98" s="22">
        <f t="shared" si="69"/>
        <v>3679.4166666666665</v>
      </c>
      <c r="K98" s="15">
        <f t="shared" si="70"/>
        <v>3.4108692539321015</v>
      </c>
      <c r="L98" s="73">
        <f t="shared" si="71"/>
        <v>145.21208071931693</v>
      </c>
      <c r="M98" s="81">
        <f t="shared" si="72"/>
        <v>3679.4166666666665</v>
      </c>
      <c r="N98" s="72">
        <f t="shared" si="85"/>
        <v>1.0716486289503375</v>
      </c>
      <c r="O98" s="72">
        <f t="shared" ref="O98:Q98" si="104">K98/K86</f>
        <v>1.1185123186117745</v>
      </c>
      <c r="P98" s="72">
        <f t="shared" si="104"/>
        <v>0.98913217331334868</v>
      </c>
      <c r="Q98" s="80">
        <f t="shared" si="104"/>
        <v>0.9686286554197836</v>
      </c>
      <c r="R98" s="22">
        <f t="shared" si="87"/>
        <v>121843.47130938899</v>
      </c>
      <c r="S98" s="22">
        <f t="shared" si="88"/>
        <v>197207.47594479687</v>
      </c>
      <c r="T98" s="22">
        <f t="shared" si="89"/>
        <v>-19240.688567843394</v>
      </c>
      <c r="U98" s="22">
        <f t="shared" si="90"/>
        <v>-56123.316067564185</v>
      </c>
    </row>
    <row r="99" spans="1:21" x14ac:dyDescent="0.25">
      <c r="A99" s="2" t="s">
        <v>99</v>
      </c>
      <c r="B99" s="2">
        <v>98</v>
      </c>
      <c r="C99" s="77">
        <v>1750180.7408882692</v>
      </c>
      <c r="D99" s="7">
        <v>510045</v>
      </c>
      <c r="E99" s="7">
        <v>3556</v>
      </c>
      <c r="F99" s="15">
        <v>3.4314241701972752</v>
      </c>
      <c r="G99" s="82">
        <v>143.43222722159729</v>
      </c>
      <c r="H99" s="22">
        <f t="shared" si="67"/>
        <v>1818789.2518090687</v>
      </c>
      <c r="I99" s="22">
        <f t="shared" si="68"/>
        <v>529744.41666666663</v>
      </c>
      <c r="J99" s="22">
        <f t="shared" si="69"/>
        <v>3668.0833333333335</v>
      </c>
      <c r="K99" s="15">
        <f t="shared" si="70"/>
        <v>3.4333334993005002</v>
      </c>
      <c r="L99" s="73">
        <f t="shared" si="71"/>
        <v>144.41995138242041</v>
      </c>
      <c r="M99" s="81">
        <f t="shared" si="72"/>
        <v>3668.0833333333335</v>
      </c>
      <c r="N99" s="72">
        <f t="shared" si="85"/>
        <v>1.0634563021171846</v>
      </c>
      <c r="O99" s="72">
        <f t="shared" ref="O99:Q99" si="105">K99/K87</f>
        <v>1.1172531703972088</v>
      </c>
      <c r="P99" s="72">
        <f t="shared" si="105"/>
        <v>0.98404798489609557</v>
      </c>
      <c r="Q99" s="80">
        <f t="shared" si="105"/>
        <v>0.96727904012657684</v>
      </c>
      <c r="R99" s="22">
        <f t="shared" si="87"/>
        <v>108526.92303436715</v>
      </c>
      <c r="S99" s="22">
        <f t="shared" si="88"/>
        <v>195576.83832392376</v>
      </c>
      <c r="T99" s="22">
        <f t="shared" si="89"/>
        <v>-28365.718138446511</v>
      </c>
      <c r="U99" s="22">
        <f t="shared" si="90"/>
        <v>-58684.197151109664</v>
      </c>
    </row>
    <row r="100" spans="1:21" x14ac:dyDescent="0.25">
      <c r="A100" s="1" t="s">
        <v>100</v>
      </c>
      <c r="B100" s="2">
        <v>99</v>
      </c>
      <c r="C100" s="77">
        <v>1855916.6500697071</v>
      </c>
      <c r="D100" s="7">
        <v>510417</v>
      </c>
      <c r="E100" s="7">
        <v>3588</v>
      </c>
      <c r="F100" s="15">
        <v>3.6360792255542176</v>
      </c>
      <c r="G100" s="82">
        <v>142.25668896321071</v>
      </c>
      <c r="H100" s="22">
        <f t="shared" si="67"/>
        <v>1823006.721768572</v>
      </c>
      <c r="I100" s="22">
        <f t="shared" si="68"/>
        <v>529559.5</v>
      </c>
      <c r="J100" s="22">
        <f t="shared" si="69"/>
        <v>3656.0833333333335</v>
      </c>
      <c r="K100" s="15">
        <f t="shared" si="70"/>
        <v>3.4424964933469648</v>
      </c>
      <c r="L100" s="73">
        <f t="shared" si="71"/>
        <v>144.84338887242723</v>
      </c>
      <c r="M100" s="81">
        <f t="shared" si="72"/>
        <v>3656.0833333333335</v>
      </c>
      <c r="N100" s="72">
        <f t="shared" si="85"/>
        <v>1.0581414981569985</v>
      </c>
      <c r="O100" s="72">
        <f t="shared" ref="O100:Q100" si="106">K100/K88</f>
        <v>1.1086798113062026</v>
      </c>
      <c r="P100" s="72">
        <f t="shared" si="106"/>
        <v>0.98726439921477027</v>
      </c>
      <c r="Q100" s="80">
        <f t="shared" si="106"/>
        <v>0.9667276292885002</v>
      </c>
      <c r="R100" s="22">
        <f t="shared" si="87"/>
        <v>100168.4010489278</v>
      </c>
      <c r="S100" s="22">
        <f t="shared" si="88"/>
        <v>182863.65766625383</v>
      </c>
      <c r="T100" s="22">
        <f t="shared" si="89"/>
        <v>-22718.19983384735</v>
      </c>
      <c r="U100" s="22">
        <f t="shared" si="90"/>
        <v>-59977.05678347846</v>
      </c>
    </row>
    <row r="101" spans="1:21" x14ac:dyDescent="0.25">
      <c r="A101" s="1" t="s">
        <v>101</v>
      </c>
      <c r="B101" s="2">
        <v>100</v>
      </c>
      <c r="C101" s="77">
        <v>1805670.7495186881</v>
      </c>
      <c r="D101" s="7">
        <v>546001</v>
      </c>
      <c r="E101" s="7">
        <v>3690</v>
      </c>
      <c r="F101" s="15">
        <v>3.3070832279037732</v>
      </c>
      <c r="G101" s="82">
        <v>147.96775067750679</v>
      </c>
      <c r="H101" s="22">
        <f t="shared" si="67"/>
        <v>1797991.2755316559</v>
      </c>
      <c r="I101" s="22">
        <f t="shared" si="68"/>
        <v>524983.75</v>
      </c>
      <c r="J101" s="22">
        <f t="shared" si="69"/>
        <v>3630.25</v>
      </c>
      <c r="K101" s="15">
        <f t="shared" si="70"/>
        <v>3.4248512940289215</v>
      </c>
      <c r="L101" s="73">
        <f t="shared" si="71"/>
        <v>144.61366297086977</v>
      </c>
      <c r="M101" s="81">
        <f t="shared" si="72"/>
        <v>3630.25</v>
      </c>
      <c r="N101" s="72">
        <f t="shared" si="85"/>
        <v>1.0292616785737616</v>
      </c>
      <c r="O101" s="72">
        <f t="shared" ref="O101:Q101" si="107">K101/K89</f>
        <v>1.0861064564400875</v>
      </c>
      <c r="P101" s="72">
        <f t="shared" si="107"/>
        <v>0.98594860457414901</v>
      </c>
      <c r="Q101" s="80">
        <f t="shared" si="107"/>
        <v>0.96116761908964543</v>
      </c>
      <c r="R101" s="22">
        <f t="shared" si="87"/>
        <v>51116.488525968743</v>
      </c>
      <c r="S101" s="22">
        <f t="shared" si="88"/>
        <v>146391.47868446633</v>
      </c>
      <c r="T101" s="22">
        <f t="shared" si="89"/>
        <v>-25080.051535290015</v>
      </c>
      <c r="U101" s="22">
        <f t="shared" si="90"/>
        <v>-70194.938623207549</v>
      </c>
    </row>
    <row r="102" spans="1:21" x14ac:dyDescent="0.25">
      <c r="A102" s="2" t="s">
        <v>102</v>
      </c>
      <c r="B102" s="2">
        <v>101</v>
      </c>
      <c r="C102" s="77">
        <v>1922046.9693952068</v>
      </c>
      <c r="D102" s="7">
        <v>544052</v>
      </c>
      <c r="E102" s="7">
        <v>3665</v>
      </c>
      <c r="F102" s="15">
        <v>3.5328368784513371</v>
      </c>
      <c r="G102" s="82">
        <v>148.44529331514326</v>
      </c>
      <c r="H102" s="22">
        <f t="shared" si="67"/>
        <v>1766517.3272256523</v>
      </c>
      <c r="I102" s="22">
        <f t="shared" si="68"/>
        <v>518089.08333333331</v>
      </c>
      <c r="J102" s="22">
        <f t="shared" si="69"/>
        <v>3600.5833333333335</v>
      </c>
      <c r="K102" s="15">
        <f t="shared" si="70"/>
        <v>3.4096787291097828</v>
      </c>
      <c r="L102" s="73">
        <f t="shared" si="71"/>
        <v>143.89031869835904</v>
      </c>
      <c r="M102" s="81">
        <f t="shared" si="72"/>
        <v>3600.5833333333335</v>
      </c>
      <c r="N102" s="72">
        <f t="shared" si="85"/>
        <v>0.99625179957171484</v>
      </c>
      <c r="O102" s="72">
        <f t="shared" ref="O102:Q102" si="108">K102/K90</f>
        <v>1.0653098553907234</v>
      </c>
      <c r="P102" s="72">
        <f t="shared" si="108"/>
        <v>0.98064982019244684</v>
      </c>
      <c r="Q102" s="80">
        <f t="shared" si="108"/>
        <v>0.95362849827844975</v>
      </c>
      <c r="R102" s="22">
        <f t="shared" si="87"/>
        <v>-6646.1721879215911</v>
      </c>
      <c r="S102" s="22">
        <f t="shared" si="88"/>
        <v>111970.06260218105</v>
      </c>
      <c r="T102" s="22">
        <f t="shared" si="89"/>
        <v>-34582.367118676055</v>
      </c>
      <c r="U102" s="22">
        <f t="shared" si="90"/>
        <v>-84033.867671427128</v>
      </c>
    </row>
    <row r="103" spans="1:21" x14ac:dyDescent="0.25">
      <c r="A103" s="4" t="s">
        <v>103</v>
      </c>
      <c r="B103" s="2">
        <v>102</v>
      </c>
      <c r="C103" s="77">
        <v>1809018.7545641637</v>
      </c>
      <c r="D103" s="7">
        <v>528854</v>
      </c>
      <c r="E103" s="7">
        <v>3681</v>
      </c>
      <c r="F103" s="15">
        <v>3.4206392587825065</v>
      </c>
      <c r="G103" s="82">
        <v>143.67128497690845</v>
      </c>
      <c r="H103" s="22">
        <f t="shared" si="67"/>
        <v>1754975.1405209231</v>
      </c>
      <c r="I103" s="22">
        <f t="shared" si="68"/>
        <v>515047.58333333331</v>
      </c>
      <c r="J103" s="22">
        <f t="shared" si="69"/>
        <v>3571.0833333333335</v>
      </c>
      <c r="K103" s="15">
        <f t="shared" si="70"/>
        <v>3.407403892981907</v>
      </c>
      <c r="L103" s="73">
        <f t="shared" si="71"/>
        <v>144.22726530231253</v>
      </c>
      <c r="M103" s="81">
        <f t="shared" si="72"/>
        <v>3571.0833333333335</v>
      </c>
      <c r="N103" s="72">
        <f t="shared" si="85"/>
        <v>0.98139414996655039</v>
      </c>
      <c r="O103" s="72">
        <f t="shared" ref="O103:Q103" si="109">K103/K91</f>
        <v>1.0553733174670477</v>
      </c>
      <c r="P103" s="72">
        <f t="shared" si="109"/>
        <v>0.98308862869915625</v>
      </c>
      <c r="Q103" s="80">
        <f t="shared" si="109"/>
        <v>0.94589881688151156</v>
      </c>
      <c r="R103" s="22">
        <f t="shared" si="87"/>
        <v>-33271.855429418851</v>
      </c>
      <c r="S103" s="22">
        <f t="shared" si="88"/>
        <v>95477.392115104842</v>
      </c>
      <c r="T103" s="22">
        <f t="shared" si="89"/>
        <v>-30215.712797229455</v>
      </c>
      <c r="U103" s="22">
        <f t="shared" si="90"/>
        <v>-98533.534747294456</v>
      </c>
    </row>
    <row r="104" spans="1:21" x14ac:dyDescent="0.25">
      <c r="A104" s="6" t="s">
        <v>104</v>
      </c>
      <c r="B104" s="2">
        <v>103</v>
      </c>
      <c r="C104" s="77">
        <v>1865548.3303458805</v>
      </c>
      <c r="D104" s="7">
        <v>547737</v>
      </c>
      <c r="E104" s="7">
        <v>3695</v>
      </c>
      <c r="F104" s="15">
        <v>3.4059198672828028</v>
      </c>
      <c r="G104" s="82">
        <v>148.23734776725306</v>
      </c>
      <c r="H104" s="22">
        <f t="shared" si="67"/>
        <v>1724956.7206621079</v>
      </c>
      <c r="I104" s="22">
        <f t="shared" si="68"/>
        <v>512018.25</v>
      </c>
      <c r="J104" s="22">
        <f t="shared" si="69"/>
        <v>3567.25</v>
      </c>
      <c r="K104" s="15">
        <f t="shared" si="70"/>
        <v>3.3689360108982598</v>
      </c>
      <c r="L104" s="73">
        <f t="shared" si="71"/>
        <v>143.53304366108347</v>
      </c>
      <c r="M104" s="81">
        <f t="shared" si="72"/>
        <v>3567.25</v>
      </c>
      <c r="N104" s="72">
        <f t="shared" si="85"/>
        <v>0.95531370578773445</v>
      </c>
      <c r="O104" s="72">
        <f t="shared" ref="O104:Q104" si="110">K104/K92</f>
        <v>1.0241718927895673</v>
      </c>
      <c r="P104" s="72">
        <f t="shared" si="110"/>
        <v>0.9810537287036748</v>
      </c>
      <c r="Q104" s="80">
        <f t="shared" si="110"/>
        <v>0.9507807120804922</v>
      </c>
      <c r="R104" s="22">
        <f t="shared" si="87"/>
        <v>-80687.551173958462</v>
      </c>
      <c r="S104" s="22">
        <f t="shared" si="88"/>
        <v>42155.760285736535</v>
      </c>
      <c r="T104" s="22">
        <f t="shared" si="89"/>
        <v>-33760.879419888995</v>
      </c>
      <c r="U104" s="22">
        <f t="shared" si="90"/>
        <v>-89082.432039805921</v>
      </c>
    </row>
    <row r="105" spans="1:21" x14ac:dyDescent="0.25">
      <c r="A105" s="3" t="s">
        <v>105</v>
      </c>
      <c r="B105" s="2">
        <v>104</v>
      </c>
      <c r="C105" s="77">
        <v>1793113.6227843058</v>
      </c>
      <c r="D105" s="7">
        <v>496142</v>
      </c>
      <c r="E105" s="7">
        <v>3677</v>
      </c>
      <c r="F105" s="15">
        <v>3.6141137472423335</v>
      </c>
      <c r="G105" s="82">
        <v>134.93119390807723</v>
      </c>
      <c r="H105" s="22">
        <f t="shared" si="67"/>
        <v>1688479.8402266037</v>
      </c>
      <c r="I105" s="22">
        <f t="shared" si="68"/>
        <v>507863.75</v>
      </c>
      <c r="J105" s="22">
        <f t="shared" si="69"/>
        <v>3556.1666666666665</v>
      </c>
      <c r="K105" s="15">
        <f t="shared" si="70"/>
        <v>3.3246709185812211</v>
      </c>
      <c r="L105" s="73">
        <f t="shared" si="71"/>
        <v>142.81213385199419</v>
      </c>
      <c r="M105" s="81">
        <f t="shared" si="72"/>
        <v>3556.1666666666665</v>
      </c>
      <c r="N105" s="72">
        <f t="shared" si="85"/>
        <v>0.93021449115569843</v>
      </c>
      <c r="O105" s="72">
        <f t="shared" ref="O105:Q105" si="111">K105/K93</f>
        <v>1.0045140908334793</v>
      </c>
      <c r="P105" s="72">
        <f t="shared" si="111"/>
        <v>0.97258121492441552</v>
      </c>
      <c r="Q105" s="80">
        <f t="shared" si="111"/>
        <v>0.95214083312880693</v>
      </c>
      <c r="R105" s="22">
        <f t="shared" si="87"/>
        <v>-126671.24189515132</v>
      </c>
      <c r="S105" s="22">
        <f t="shared" si="88"/>
        <v>7886.6202795942972</v>
      </c>
      <c r="T105" s="22">
        <f t="shared" si="89"/>
        <v>-48682.211993521909</v>
      </c>
      <c r="U105" s="22">
        <f t="shared" si="90"/>
        <v>-85875.650181223944</v>
      </c>
    </row>
    <row r="106" spans="1:21" x14ac:dyDescent="0.25">
      <c r="A106" s="3" t="s">
        <v>106</v>
      </c>
      <c r="B106" s="2">
        <v>105</v>
      </c>
      <c r="C106" s="77">
        <v>1757157.870278165</v>
      </c>
      <c r="D106" s="7">
        <v>513622</v>
      </c>
      <c r="E106" s="7">
        <v>3556</v>
      </c>
      <c r="F106" s="15">
        <v>3.4211109926719745</v>
      </c>
      <c r="G106" s="82">
        <v>144.43813273340834</v>
      </c>
      <c r="H106" s="22">
        <f t="shared" si="67"/>
        <v>1660456.9530195401</v>
      </c>
      <c r="I106" s="22">
        <f t="shared" si="68"/>
        <v>506824.25</v>
      </c>
      <c r="J106" s="22">
        <f t="shared" si="69"/>
        <v>3538.6666666666665</v>
      </c>
      <c r="K106" s="15">
        <f t="shared" si="70"/>
        <v>3.2761987079733066</v>
      </c>
      <c r="L106" s="73">
        <f t="shared" si="71"/>
        <v>143.22463733986436</v>
      </c>
      <c r="M106" s="81">
        <f t="shared" si="72"/>
        <v>3538.6666666666665</v>
      </c>
      <c r="N106" s="72">
        <f t="shared" si="85"/>
        <v>0.91113868535111386</v>
      </c>
      <c r="O106" s="72">
        <f t="shared" ref="O106:Q106" si="112">K106/K94</f>
        <v>0.97664117292832275</v>
      </c>
      <c r="P106" s="72">
        <f t="shared" si="112"/>
        <v>0.98111089937807916</v>
      </c>
      <c r="Q106" s="80">
        <f t="shared" si="112"/>
        <v>0.95089235730120703</v>
      </c>
      <c r="R106" s="22">
        <f t="shared" si="87"/>
        <v>-161940.64650689322</v>
      </c>
      <c r="S106" s="22">
        <f t="shared" si="88"/>
        <v>-41130.641748985261</v>
      </c>
      <c r="T106" s="22">
        <f t="shared" si="89"/>
        <v>-33184.687123412958</v>
      </c>
      <c r="U106" s="22">
        <f t="shared" si="90"/>
        <v>-87625.317634495077</v>
      </c>
    </row>
    <row r="107" spans="1:21" x14ac:dyDescent="0.25">
      <c r="A107" s="5" t="s">
        <v>107</v>
      </c>
      <c r="B107" s="2">
        <v>106</v>
      </c>
      <c r="C107" s="77">
        <v>1626281.6835955651</v>
      </c>
      <c r="D107" s="7">
        <v>521590</v>
      </c>
      <c r="E107" s="7">
        <v>3432</v>
      </c>
      <c r="F107" s="15">
        <v>3.1179311021982117</v>
      </c>
      <c r="G107" s="82">
        <v>151.97843822843822</v>
      </c>
      <c r="H107" s="22">
        <f t="shared" si="67"/>
        <v>1623091.4907388967</v>
      </c>
      <c r="I107" s="22">
        <f t="shared" si="68"/>
        <v>502981.5</v>
      </c>
      <c r="J107" s="22">
        <f t="shared" si="69"/>
        <v>3517.25</v>
      </c>
      <c r="K107" s="15">
        <f t="shared" si="70"/>
        <v>3.2269407338816571</v>
      </c>
      <c r="L107" s="73">
        <f t="shared" si="71"/>
        <v>143.00419361717252</v>
      </c>
      <c r="M107" s="81">
        <f t="shared" si="72"/>
        <v>3517.25</v>
      </c>
      <c r="N107" s="72">
        <f t="shared" si="85"/>
        <v>0.88603445665597069</v>
      </c>
      <c r="O107" s="72">
        <f t="shared" ref="O107:Q107" si="113">K107/K95</f>
        <v>0.95515355809534619</v>
      </c>
      <c r="P107" s="72">
        <f t="shared" si="113"/>
        <v>0.97935041411342938</v>
      </c>
      <c r="Q107" s="80">
        <f t="shared" si="113"/>
        <v>0.94719479353680425</v>
      </c>
      <c r="R107" s="22">
        <f t="shared" si="87"/>
        <v>-208768.9730907965</v>
      </c>
      <c r="S107" s="22">
        <f t="shared" si="88"/>
        <v>-79165.488496717429</v>
      </c>
      <c r="T107" s="22">
        <f t="shared" si="89"/>
        <v>-36001.202793894125</v>
      </c>
      <c r="U107" s="22">
        <f t="shared" si="90"/>
        <v>-93602.28180018501</v>
      </c>
    </row>
    <row r="108" spans="1:21" x14ac:dyDescent="0.25">
      <c r="A108" s="5" t="s">
        <v>108</v>
      </c>
      <c r="B108" s="2">
        <v>107</v>
      </c>
      <c r="C108" s="77">
        <v>1544456.0512514107</v>
      </c>
      <c r="D108" s="7">
        <v>472049</v>
      </c>
      <c r="E108" s="7">
        <v>3420</v>
      </c>
      <c r="F108" s="15">
        <v>3.2718129924042012</v>
      </c>
      <c r="G108" s="82">
        <v>138.02602339181286</v>
      </c>
      <c r="H108" s="22">
        <f t="shared" si="67"/>
        <v>1585298.8559162628</v>
      </c>
      <c r="I108" s="22">
        <f t="shared" si="68"/>
        <v>498938</v>
      </c>
      <c r="J108" s="22">
        <f t="shared" si="69"/>
        <v>3498.3333333333335</v>
      </c>
      <c r="K108" s="15">
        <f t="shared" si="70"/>
        <v>3.1773463955767305</v>
      </c>
      <c r="L108" s="73">
        <f t="shared" si="71"/>
        <v>142.62162934730824</v>
      </c>
      <c r="M108" s="81">
        <f t="shared" si="72"/>
        <v>3498.3333333333335</v>
      </c>
      <c r="N108" s="72">
        <f t="shared" si="85"/>
        <v>0.86415147502170064</v>
      </c>
      <c r="O108" s="72">
        <f t="shared" ref="O108:Q108" si="114">K108/K96</f>
        <v>0.93176731811589797</v>
      </c>
      <c r="P108" s="72">
        <f t="shared" si="114"/>
        <v>0.98140406415562753</v>
      </c>
      <c r="Q108" s="80">
        <f t="shared" si="114"/>
        <v>0.94500596537829507</v>
      </c>
      <c r="R108" s="22">
        <f t="shared" si="87"/>
        <v>-249216.15879970766</v>
      </c>
      <c r="S108" s="22">
        <f t="shared" si="88"/>
        <v>-120628.58486798029</v>
      </c>
      <c r="T108" s="22">
        <f t="shared" si="89"/>
        <v>-32039.78853328494</v>
      </c>
      <c r="U108" s="22">
        <f t="shared" si="90"/>
        <v>-96547.7853984424</v>
      </c>
    </row>
    <row r="109" spans="1:21" x14ac:dyDescent="0.25">
      <c r="A109" s="5" t="s">
        <v>109</v>
      </c>
      <c r="B109" s="2">
        <v>108</v>
      </c>
      <c r="C109" s="77">
        <v>1533859.7224988381</v>
      </c>
      <c r="D109" s="7">
        <v>461027</v>
      </c>
      <c r="E109" s="7">
        <v>3400</v>
      </c>
      <c r="F109" s="15">
        <v>3.3270496576097237</v>
      </c>
      <c r="G109" s="82">
        <v>135.59617647058823</v>
      </c>
      <c r="H109" s="22">
        <f t="shared" si="67"/>
        <v>1551147.5663325146</v>
      </c>
      <c r="I109" s="22">
        <f t="shared" si="68"/>
        <v>497185.25</v>
      </c>
      <c r="J109" s="22">
        <f t="shared" si="69"/>
        <v>3476.25</v>
      </c>
      <c r="K109" s="15">
        <f t="shared" si="70"/>
        <v>3.119858375389283</v>
      </c>
      <c r="L109" s="73">
        <f t="shared" si="71"/>
        <v>143.02344480402732</v>
      </c>
      <c r="M109" s="81">
        <f t="shared" si="72"/>
        <v>3476.25</v>
      </c>
      <c r="N109" s="72">
        <f t="shared" si="85"/>
        <v>0.84971583968641351</v>
      </c>
      <c r="O109" s="72">
        <f t="shared" ref="O109:Q109" si="115">K109/K97</f>
        <v>0.91347632672640688</v>
      </c>
      <c r="P109" s="72">
        <f t="shared" si="115"/>
        <v>0.98715166202433458</v>
      </c>
      <c r="Q109" s="80">
        <f t="shared" si="115"/>
        <v>0.94230725790056247</v>
      </c>
      <c r="R109" s="22">
        <f t="shared" si="87"/>
        <v>-274342.19610967254</v>
      </c>
      <c r="S109" s="22">
        <f t="shared" si="88"/>
        <v>-152452.36983784096</v>
      </c>
      <c r="T109" s="22">
        <f t="shared" si="89"/>
        <v>-21784.523021967219</v>
      </c>
      <c r="U109" s="22">
        <f t="shared" si="90"/>
        <v>-100105.30324986437</v>
      </c>
    </row>
    <row r="110" spans="1:21" x14ac:dyDescent="0.25">
      <c r="A110" s="2" t="s">
        <v>110</v>
      </c>
      <c r="B110" s="2">
        <v>109</v>
      </c>
      <c r="C110" s="77">
        <v>1436229.5027550953</v>
      </c>
      <c r="D110" s="7">
        <v>492683</v>
      </c>
      <c r="E110" s="7">
        <v>3447</v>
      </c>
      <c r="F110" s="15">
        <v>2.9151188548317992</v>
      </c>
      <c r="G110" s="82">
        <v>142.93095445314768</v>
      </c>
      <c r="H110" s="22">
        <f t="shared" si="67"/>
        <v>1506708.0290557435</v>
      </c>
      <c r="I110" s="22">
        <f t="shared" si="68"/>
        <v>491853.25</v>
      </c>
      <c r="J110" s="22">
        <f t="shared" si="69"/>
        <v>3447.9166666666665</v>
      </c>
      <c r="K110" s="15">
        <f t="shared" si="70"/>
        <v>3.0633283993868972</v>
      </c>
      <c r="L110" s="73">
        <f t="shared" si="71"/>
        <v>142.65230211480363</v>
      </c>
      <c r="M110" s="81">
        <f t="shared" si="72"/>
        <v>3447.9166666666665</v>
      </c>
      <c r="N110" s="72">
        <f t="shared" si="85"/>
        <v>0.82676543327497254</v>
      </c>
      <c r="O110" s="72">
        <f t="shared" ref="O110:Q110" si="116">K110/K98</f>
        <v>0.89810783449276044</v>
      </c>
      <c r="P110" s="72">
        <f t="shared" si="116"/>
        <v>0.98237213741561114</v>
      </c>
      <c r="Q110" s="80">
        <f t="shared" si="116"/>
        <v>0.93708241795574476</v>
      </c>
      <c r="R110" s="22">
        <f t="shared" si="87"/>
        <v>-315704.91712584905</v>
      </c>
      <c r="S110" s="22">
        <f t="shared" si="88"/>
        <v>-178344.69741625941</v>
      </c>
      <c r="T110" s="22">
        <f t="shared" si="89"/>
        <v>-29515.390089268476</v>
      </c>
      <c r="U110" s="22">
        <f t="shared" si="90"/>
        <v>-107844.82962032166</v>
      </c>
    </row>
    <row r="111" spans="1:21" x14ac:dyDescent="0.25">
      <c r="A111" s="2" t="s">
        <v>111</v>
      </c>
      <c r="B111" s="2">
        <v>110</v>
      </c>
      <c r="C111" s="77">
        <v>1312458.1756622186</v>
      </c>
      <c r="D111" s="7">
        <v>460191</v>
      </c>
      <c r="E111" s="7">
        <v>3423</v>
      </c>
      <c r="F111" s="15">
        <v>2.8519857530073787</v>
      </c>
      <c r="G111" s="82">
        <v>134.44084136722174</v>
      </c>
      <c r="H111" s="22">
        <f t="shared" si="67"/>
        <v>1469284.3612383541</v>
      </c>
      <c r="I111" s="22">
        <f t="shared" si="68"/>
        <v>488047.16666666669</v>
      </c>
      <c r="J111" s="22">
        <f t="shared" si="69"/>
        <v>3421.6666666666665</v>
      </c>
      <c r="K111" s="15">
        <f t="shared" si="70"/>
        <v>3.0105376315848313</v>
      </c>
      <c r="L111" s="73">
        <f t="shared" si="71"/>
        <v>142.63433999025818</v>
      </c>
      <c r="M111" s="81">
        <f t="shared" si="72"/>
        <v>3421.6666666666665</v>
      </c>
      <c r="N111" s="72">
        <f t="shared" si="85"/>
        <v>0.80783650979734034</v>
      </c>
      <c r="O111" s="72">
        <f t="shared" ref="O111:Q111" si="117">K111/K99</f>
        <v>0.87685557846279472</v>
      </c>
      <c r="P111" s="72">
        <f t="shared" si="117"/>
        <v>0.98763597844293705</v>
      </c>
      <c r="Q111" s="80">
        <f t="shared" si="117"/>
        <v>0.93282140990980744</v>
      </c>
      <c r="R111" s="22">
        <f t="shared" si="87"/>
        <v>-349504.8905707146</v>
      </c>
      <c r="S111" s="22">
        <f t="shared" si="88"/>
        <v>-215231.62788030595</v>
      </c>
      <c r="T111" s="22">
        <f t="shared" si="89"/>
        <v>-20376.347491300414</v>
      </c>
      <c r="U111" s="22">
        <f t="shared" si="90"/>
        <v>-113896.91519910816</v>
      </c>
    </row>
    <row r="112" spans="1:21" x14ac:dyDescent="0.25">
      <c r="A112" s="1" t="s">
        <v>112</v>
      </c>
      <c r="B112" s="2">
        <v>111</v>
      </c>
      <c r="C112" s="77">
        <v>1519642.0035849432</v>
      </c>
      <c r="D112" s="7">
        <v>497943</v>
      </c>
      <c r="E112" s="7">
        <v>3378</v>
      </c>
      <c r="F112" s="15">
        <v>3.0518392739428877</v>
      </c>
      <c r="G112" s="82">
        <v>147.4076376554174</v>
      </c>
      <c r="H112" s="22">
        <f t="shared" si="67"/>
        <v>1431304.4463254332</v>
      </c>
      <c r="I112" s="22">
        <f t="shared" si="68"/>
        <v>484497.91666666669</v>
      </c>
      <c r="J112" s="22">
        <f t="shared" si="69"/>
        <v>3397.5833333333335</v>
      </c>
      <c r="K112" s="15">
        <f t="shared" si="70"/>
        <v>2.9542014466703415</v>
      </c>
      <c r="L112" s="73">
        <f t="shared" si="71"/>
        <v>142.60074562801992</v>
      </c>
      <c r="M112" s="81">
        <f t="shared" si="72"/>
        <v>3397.5833333333335</v>
      </c>
      <c r="N112" s="72">
        <f t="shared" si="85"/>
        <v>0.78513393792474184</v>
      </c>
      <c r="O112" s="72">
        <f t="shared" ref="O112:Q112" si="118">K112/K100</f>
        <v>0.85815670469953653</v>
      </c>
      <c r="P112" s="72">
        <f t="shared" si="118"/>
        <v>0.98451677179147923</v>
      </c>
      <c r="Q112" s="80">
        <f t="shared" si="118"/>
        <v>0.92929592232124547</v>
      </c>
      <c r="R112" s="22">
        <f t="shared" si="87"/>
        <v>-391702.27544313879</v>
      </c>
      <c r="S112" s="22">
        <f t="shared" si="88"/>
        <v>-247696.96306072755</v>
      </c>
      <c r="T112" s="22">
        <f t="shared" si="89"/>
        <v>-25267.604017464881</v>
      </c>
      <c r="U112" s="22">
        <f t="shared" si="90"/>
        <v>-118737.70836494623</v>
      </c>
    </row>
    <row r="113" spans="1:21" x14ac:dyDescent="0.25">
      <c r="A113" s="1" t="s">
        <v>113</v>
      </c>
      <c r="B113" s="2">
        <v>112</v>
      </c>
      <c r="C113" s="77">
        <v>1357285.2021509658</v>
      </c>
      <c r="D113" s="7">
        <v>499888</v>
      </c>
      <c r="E113" s="7">
        <v>3433</v>
      </c>
      <c r="F113" s="15">
        <v>2.7151786043092967</v>
      </c>
      <c r="G113" s="82">
        <v>145.61258374599475</v>
      </c>
      <c r="H113" s="22">
        <f t="shared" si="67"/>
        <v>1407441.0835601583</v>
      </c>
      <c r="I113" s="22">
        <f t="shared" si="68"/>
        <v>484821.08333333331</v>
      </c>
      <c r="J113" s="22">
        <f t="shared" si="69"/>
        <v>3403.9166666666665</v>
      </c>
      <c r="K113" s="15">
        <f t="shared" si="70"/>
        <v>2.9030113003408475</v>
      </c>
      <c r="L113" s="73">
        <f t="shared" si="71"/>
        <v>142.4303620828947</v>
      </c>
      <c r="M113" s="81">
        <f t="shared" si="72"/>
        <v>3403.9166666666665</v>
      </c>
      <c r="N113" s="72">
        <f t="shared" si="85"/>
        <v>0.78278526860147635</v>
      </c>
      <c r="O113" s="72">
        <f t="shared" ref="O113:Q113" si="119">K113/K101</f>
        <v>0.84763134253511119</v>
      </c>
      <c r="P113" s="72">
        <f t="shared" si="119"/>
        <v>0.9849025268904581</v>
      </c>
      <c r="Q113" s="80">
        <f t="shared" si="119"/>
        <v>0.93765351330257329</v>
      </c>
      <c r="R113" s="22">
        <f t="shared" si="87"/>
        <v>-390550.19197149761</v>
      </c>
      <c r="S113" s="22">
        <f t="shared" si="88"/>
        <v>-263627.90708530007</v>
      </c>
      <c r="T113" s="22">
        <f t="shared" si="89"/>
        <v>-24260.351315180054</v>
      </c>
      <c r="U113" s="22">
        <f t="shared" si="90"/>
        <v>-102661.93357101723</v>
      </c>
    </row>
    <row r="114" spans="1:21" x14ac:dyDescent="0.25">
      <c r="A114" s="2" t="s">
        <v>114</v>
      </c>
      <c r="B114" s="2">
        <v>113</v>
      </c>
      <c r="C114" s="77">
        <v>1468535.3515236008</v>
      </c>
      <c r="D114" s="7">
        <v>495530</v>
      </c>
      <c r="E114" s="7">
        <v>3438</v>
      </c>
      <c r="F114" s="15">
        <v>2.9635649739139924</v>
      </c>
      <c r="G114" s="82">
        <v>144.13321698662014</v>
      </c>
      <c r="H114" s="22">
        <f t="shared" si="67"/>
        <v>1394192.599415787</v>
      </c>
      <c r="I114" s="22">
        <f t="shared" si="68"/>
        <v>487131.16666666669</v>
      </c>
      <c r="J114" s="22">
        <f t="shared" si="69"/>
        <v>3409.5833333333335</v>
      </c>
      <c r="K114" s="15">
        <f t="shared" si="70"/>
        <v>2.8620476266298986</v>
      </c>
      <c r="L114" s="73">
        <f t="shared" si="71"/>
        <v>142.87117194183062</v>
      </c>
      <c r="M114" s="81">
        <f t="shared" si="72"/>
        <v>3409.5833333333335</v>
      </c>
      <c r="N114" s="72">
        <f t="shared" si="85"/>
        <v>0.78923233750862321</v>
      </c>
      <c r="O114" s="72">
        <f t="shared" ref="O114:Q114" si="120">K114/K102</f>
        <v>0.83938923693762124</v>
      </c>
      <c r="P114" s="72">
        <f t="shared" si="120"/>
        <v>0.99291719716970761</v>
      </c>
      <c r="Q114" s="80">
        <f t="shared" si="120"/>
        <v>0.94695304001666392</v>
      </c>
      <c r="R114" s="22">
        <f t="shared" si="87"/>
        <v>-372324.72780986526</v>
      </c>
      <c r="S114" s="22">
        <f t="shared" si="88"/>
        <v>-275405.15025930834</v>
      </c>
      <c r="T114" s="22">
        <f t="shared" si="89"/>
        <v>-11181.018848422773</v>
      </c>
      <c r="U114" s="22">
        <f t="shared" si="90"/>
        <v>-85738.558702134062</v>
      </c>
    </row>
    <row r="115" spans="1:21" x14ac:dyDescent="0.25">
      <c r="A115" s="4" t="s">
        <v>115</v>
      </c>
      <c r="B115" s="2">
        <v>114</v>
      </c>
      <c r="C115" s="77">
        <v>1399203.2795591848</v>
      </c>
      <c r="D115" s="7">
        <v>507821</v>
      </c>
      <c r="E115" s="7">
        <v>3416</v>
      </c>
      <c r="F115" s="15">
        <v>2.7553080308990467</v>
      </c>
      <c r="G115" s="82">
        <v>148.65954332552693</v>
      </c>
      <c r="H115" s="22">
        <f t="shared" si="67"/>
        <v>1380451.2104715749</v>
      </c>
      <c r="I115" s="22">
        <f t="shared" si="68"/>
        <v>489207.5</v>
      </c>
      <c r="J115" s="22">
        <f t="shared" si="69"/>
        <v>3415.6666666666665</v>
      </c>
      <c r="K115" s="15">
        <f t="shared" si="70"/>
        <v>2.8218112160414037</v>
      </c>
      <c r="L115" s="73">
        <f t="shared" si="71"/>
        <v>143.22460232263103</v>
      </c>
      <c r="M115" s="81">
        <f t="shared" si="72"/>
        <v>3415.6666666666665</v>
      </c>
      <c r="N115" s="72">
        <f t="shared" si="85"/>
        <v>0.78659302835584355</v>
      </c>
      <c r="O115" s="72">
        <f t="shared" ref="O115:Q115" si="121">K115/K103</f>
        <v>0.82814110233699478</v>
      </c>
      <c r="P115" s="72">
        <f t="shared" si="121"/>
        <v>0.9930480344504915</v>
      </c>
      <c r="Q115" s="80">
        <f t="shared" si="121"/>
        <v>0.95647912631554377</v>
      </c>
      <c r="R115" s="22">
        <f t="shared" si="87"/>
        <v>-374523.93004934816</v>
      </c>
      <c r="S115" s="22">
        <f t="shared" si="88"/>
        <v>-294214.98064340319</v>
      </c>
      <c r="T115" s="22">
        <f t="shared" si="89"/>
        <v>-10884.533220462483</v>
      </c>
      <c r="U115" s="22">
        <f t="shared" si="90"/>
        <v>-69424.416185482027</v>
      </c>
    </row>
    <row r="116" spans="1:21" x14ac:dyDescent="0.25">
      <c r="A116" s="6" t="s">
        <v>116</v>
      </c>
      <c r="B116" s="2">
        <v>115</v>
      </c>
      <c r="C116" s="77">
        <v>1332273.8830246299</v>
      </c>
      <c r="D116" s="7">
        <v>483753</v>
      </c>
      <c r="E116" s="7">
        <v>3355</v>
      </c>
      <c r="F116" s="15">
        <v>2.7540374592501338</v>
      </c>
      <c r="G116" s="82">
        <v>144.18867362146051</v>
      </c>
      <c r="H116" s="22">
        <f t="shared" si="67"/>
        <v>1370066.1084555977</v>
      </c>
      <c r="I116" s="22">
        <f t="shared" si="68"/>
        <v>486961.58333333331</v>
      </c>
      <c r="J116" s="22">
        <f t="shared" si="69"/>
        <v>3401.5833333333335</v>
      </c>
      <c r="K116" s="15">
        <f t="shared" si="70"/>
        <v>2.8134993710946694</v>
      </c>
      <c r="L116" s="73">
        <f t="shared" si="71"/>
        <v>143.15732869497046</v>
      </c>
      <c r="M116" s="81">
        <f t="shared" si="72"/>
        <v>3401.5833333333335</v>
      </c>
      <c r="N116" s="72">
        <f t="shared" si="85"/>
        <v>0.79426114988537866</v>
      </c>
      <c r="O116" s="72">
        <f t="shared" ref="O116:Q116" si="122">K116/K104</f>
        <v>0.83512995260022937</v>
      </c>
      <c r="P116" s="72">
        <f t="shared" si="122"/>
        <v>0.99738237999745782</v>
      </c>
      <c r="Q116" s="80">
        <f t="shared" si="122"/>
        <v>0.95355899736024485</v>
      </c>
      <c r="R116" s="22">
        <f t="shared" si="87"/>
        <v>-354890.61220651027</v>
      </c>
      <c r="S116" s="22">
        <f t="shared" si="88"/>
        <v>-277585.67660702608</v>
      </c>
      <c r="T116" s="22">
        <f t="shared" si="89"/>
        <v>-4038.2684314052794</v>
      </c>
      <c r="U116" s="22">
        <f t="shared" si="90"/>
        <v>-73266.667168079017</v>
      </c>
    </row>
    <row r="117" spans="1:21" x14ac:dyDescent="0.25">
      <c r="A117" s="3" t="s">
        <v>117</v>
      </c>
      <c r="B117" s="2">
        <v>116</v>
      </c>
      <c r="C117" s="77">
        <v>1344029.6089756356</v>
      </c>
      <c r="D117" s="7">
        <v>450469</v>
      </c>
      <c r="E117" s="7">
        <v>3362</v>
      </c>
      <c r="F117" s="15">
        <v>2.9836228663362752</v>
      </c>
      <c r="G117" s="82">
        <v>133.98839976204641</v>
      </c>
      <c r="H117" s="22">
        <f t="shared" si="67"/>
        <v>1372522.2426918056</v>
      </c>
      <c r="I117" s="22">
        <f t="shared" si="68"/>
        <v>486247.75</v>
      </c>
      <c r="J117" s="22">
        <f t="shared" si="69"/>
        <v>3389.6666666666665</v>
      </c>
      <c r="K117" s="15">
        <f t="shared" si="70"/>
        <v>2.8226809125426402</v>
      </c>
      <c r="L117" s="73">
        <f t="shared" si="71"/>
        <v>143.45001966761728</v>
      </c>
      <c r="M117" s="81">
        <f t="shared" si="72"/>
        <v>3389.6666666666665</v>
      </c>
      <c r="N117" s="72">
        <f t="shared" si="85"/>
        <v>0.81287452179920916</v>
      </c>
      <c r="O117" s="72">
        <f t="shared" ref="O117:Q117" si="123">K117/K105</f>
        <v>0.84901061839443603</v>
      </c>
      <c r="P117" s="72">
        <f t="shared" si="123"/>
        <v>1.0044666079724303</v>
      </c>
      <c r="Q117" s="80">
        <f t="shared" si="123"/>
        <v>0.95317992220087178</v>
      </c>
      <c r="R117" s="22">
        <f t="shared" si="87"/>
        <v>-315957.59753479809</v>
      </c>
      <c r="S117" s="22">
        <f t="shared" si="88"/>
        <v>-249625.6477676208</v>
      </c>
      <c r="T117" s="22">
        <f t="shared" si="89"/>
        <v>6796.632685995497</v>
      </c>
      <c r="U117" s="22">
        <f t="shared" si="90"/>
        <v>-73128.582453172465</v>
      </c>
    </row>
    <row r="118" spans="1:21" x14ac:dyDescent="0.25">
      <c r="A118" s="3" t="s">
        <v>118</v>
      </c>
      <c r="B118" s="2">
        <v>117</v>
      </c>
      <c r="C118" s="77">
        <v>1301398.8913231096</v>
      </c>
      <c r="D118" s="7">
        <v>471031</v>
      </c>
      <c r="E118" s="7">
        <v>3267</v>
      </c>
      <c r="F118" s="15">
        <v>2.762873125809362</v>
      </c>
      <c r="G118" s="82">
        <v>144.17845117845118</v>
      </c>
      <c r="H118" s="22">
        <f t="shared" si="67"/>
        <v>1382308.5983314523</v>
      </c>
      <c r="I118" s="22">
        <f t="shared" si="68"/>
        <v>487405.66666666669</v>
      </c>
      <c r="J118" s="22">
        <f t="shared" si="69"/>
        <v>3383.8333333333335</v>
      </c>
      <c r="K118" s="15">
        <f t="shared" si="70"/>
        <v>2.8360536055827259</v>
      </c>
      <c r="L118" s="73">
        <f t="shared" si="71"/>
        <v>144.03950155149485</v>
      </c>
      <c r="M118" s="81">
        <f t="shared" si="72"/>
        <v>3383.8333333333335</v>
      </c>
      <c r="N118" s="72">
        <f t="shared" si="85"/>
        <v>0.83248686201573907</v>
      </c>
      <c r="O118" s="72">
        <f t="shared" ref="O118:Q118" si="124">K118/K106</f>
        <v>0.86565372200428603</v>
      </c>
      <c r="P118" s="72">
        <f t="shared" si="124"/>
        <v>1.0056894136844408</v>
      </c>
      <c r="Q118" s="80">
        <f t="shared" si="124"/>
        <v>0.95624529012810855</v>
      </c>
      <c r="R118" s="22">
        <f t="shared" si="87"/>
        <v>-278148.35468808771</v>
      </c>
      <c r="S118" s="22">
        <f t="shared" si="88"/>
        <v>-218877.61698078411</v>
      </c>
      <c r="T118" s="22">
        <f t="shared" si="89"/>
        <v>8607.150156055226</v>
      </c>
      <c r="U118" s="22">
        <f t="shared" si="90"/>
        <v>-67877.887863359138</v>
      </c>
    </row>
    <row r="119" spans="1:21" x14ac:dyDescent="0.25">
      <c r="A119" s="5" t="s">
        <v>119</v>
      </c>
      <c r="B119" s="2">
        <v>118</v>
      </c>
      <c r="C119" s="77">
        <v>1339921.3304122684</v>
      </c>
      <c r="D119" s="7">
        <v>525468</v>
      </c>
      <c r="E119" s="7">
        <v>3508</v>
      </c>
      <c r="F119" s="15">
        <v>2.5499580001299194</v>
      </c>
      <c r="G119" s="82">
        <v>149.79133409350058</v>
      </c>
      <c r="H119" s="22">
        <f t="shared" si="67"/>
        <v>1385197.5010511407</v>
      </c>
      <c r="I119" s="22">
        <f t="shared" si="68"/>
        <v>485987.66666666669</v>
      </c>
      <c r="J119" s="22">
        <f t="shared" si="69"/>
        <v>3374.9166666666665</v>
      </c>
      <c r="K119" s="15">
        <f t="shared" si="70"/>
        <v>2.8502729514764242</v>
      </c>
      <c r="L119" s="73">
        <f t="shared" si="71"/>
        <v>143.99990123212919</v>
      </c>
      <c r="M119" s="81">
        <f t="shared" si="72"/>
        <v>3374.9166666666665</v>
      </c>
      <c r="N119" s="72">
        <f t="shared" si="85"/>
        <v>0.85343155882145805</v>
      </c>
      <c r="O119" s="72">
        <f t="shared" ref="O119:Q119" si="125">K119/K107</f>
        <v>0.88327403151524797</v>
      </c>
      <c r="P119" s="72">
        <f t="shared" si="125"/>
        <v>1.0069627861237567</v>
      </c>
      <c r="Q119" s="80">
        <f t="shared" si="125"/>
        <v>0.95953277892292743</v>
      </c>
      <c r="R119" s="22">
        <f t="shared" si="87"/>
        <v>-237893.98968775594</v>
      </c>
      <c r="S119" s="22">
        <f t="shared" si="88"/>
        <v>-186304.27238304014</v>
      </c>
      <c r="T119" s="22">
        <f t="shared" si="89"/>
        <v>10414.952007901988</v>
      </c>
      <c r="U119" s="22">
        <f t="shared" si="90"/>
        <v>-62004.669312618236</v>
      </c>
    </row>
    <row r="120" spans="1:21" x14ac:dyDescent="0.25">
      <c r="A120" s="5" t="s">
        <v>120</v>
      </c>
      <c r="B120" s="2">
        <v>119</v>
      </c>
      <c r="C120" s="77">
        <v>1385474.2415189536</v>
      </c>
      <c r="D120" s="7">
        <v>499770</v>
      </c>
      <c r="E120" s="7">
        <v>3488</v>
      </c>
      <c r="F120" s="15">
        <v>2.7722237059426407</v>
      </c>
      <c r="G120" s="82">
        <v>143.28268348623854</v>
      </c>
      <c r="H120" s="22">
        <f t="shared" si="67"/>
        <v>1395884.9166832638</v>
      </c>
      <c r="I120" s="22">
        <f t="shared" si="68"/>
        <v>485488.58333333331</v>
      </c>
      <c r="J120" s="22">
        <f t="shared" si="69"/>
        <v>3365.8333333333335</v>
      </c>
      <c r="K120" s="15">
        <f t="shared" si="70"/>
        <v>2.8752167704937737</v>
      </c>
      <c r="L120" s="73">
        <f t="shared" si="71"/>
        <v>144.24023273087397</v>
      </c>
      <c r="M120" s="81">
        <f t="shared" si="72"/>
        <v>3365.8333333333335</v>
      </c>
      <c r="N120" s="72">
        <f t="shared" si="85"/>
        <v>0.88051846594973882</v>
      </c>
      <c r="O120" s="72">
        <f t="shared" ref="O120:Q120" si="126">K120/K108</f>
        <v>0.90491133560270309</v>
      </c>
      <c r="P120" s="72">
        <f t="shared" si="126"/>
        <v>1.0113489334750492</v>
      </c>
      <c r="Q120" s="80">
        <f t="shared" si="126"/>
        <v>0.96212482134349686</v>
      </c>
      <c r="R120" s="22">
        <f t="shared" si="87"/>
        <v>-189413.93923299899</v>
      </c>
      <c r="S120" s="22">
        <f t="shared" si="88"/>
        <v>-148736.79422747061</v>
      </c>
      <c r="T120" s="22">
        <f t="shared" si="89"/>
        <v>16798.695752624659</v>
      </c>
      <c r="U120" s="22">
        <f t="shared" si="90"/>
        <v>-57475.840758152895</v>
      </c>
    </row>
    <row r="121" spans="1:21" x14ac:dyDescent="0.25">
      <c r="A121" s="5" t="s">
        <v>121</v>
      </c>
      <c r="B121" s="2">
        <v>120</v>
      </c>
      <c r="C121" s="77">
        <v>1368963.0551682932</v>
      </c>
      <c r="D121" s="7">
        <v>485943</v>
      </c>
      <c r="E121" s="7">
        <v>3473</v>
      </c>
      <c r="F121" s="15">
        <v>2.8171268135733887</v>
      </c>
      <c r="G121" s="82">
        <v>139.92024186582205</v>
      </c>
      <c r="H121" s="22">
        <f t="shared" si="67"/>
        <v>1408868.0928987141</v>
      </c>
      <c r="I121" s="22">
        <f t="shared" si="68"/>
        <v>484341.75</v>
      </c>
      <c r="J121" s="22">
        <f t="shared" si="69"/>
        <v>3358.1666666666665</v>
      </c>
      <c r="K121" s="15">
        <f t="shared" si="70"/>
        <v>2.9088305786125481</v>
      </c>
      <c r="L121" s="73">
        <f t="shared" si="71"/>
        <v>144.22802620477444</v>
      </c>
      <c r="M121" s="81">
        <f t="shared" si="72"/>
        <v>3358.1666666666665</v>
      </c>
      <c r="N121" s="72">
        <f t="shared" si="85"/>
        <v>0.90827470156807733</v>
      </c>
      <c r="O121" s="72">
        <f t="shared" ref="O121:Q121" si="127">K121/K109</f>
        <v>0.93235981529116563</v>
      </c>
      <c r="P121" s="72">
        <f t="shared" si="127"/>
        <v>1.0084222653313772</v>
      </c>
      <c r="Q121" s="80">
        <f t="shared" si="127"/>
        <v>0.96603140357185657</v>
      </c>
      <c r="R121" s="22">
        <f t="shared" si="87"/>
        <v>-142279.47343380051</v>
      </c>
      <c r="S121" s="22">
        <f t="shared" si="88"/>
        <v>-103574.64652003306</v>
      </c>
      <c r="T121" s="22">
        <f t="shared" si="89"/>
        <v>12403.254042519089</v>
      </c>
      <c r="U121" s="22">
        <f t="shared" si="90"/>
        <v>-51108.080956286583</v>
      </c>
    </row>
    <row r="122" spans="1:21" x14ac:dyDescent="0.25">
      <c r="A122" s="2" t="s">
        <v>122</v>
      </c>
      <c r="B122" s="2">
        <v>121</v>
      </c>
      <c r="C122" s="77">
        <v>1311608.2785633672</v>
      </c>
      <c r="D122" s="7">
        <v>465732</v>
      </c>
      <c r="E122" s="7">
        <v>3278</v>
      </c>
      <c r="F122" s="15">
        <v>2.8162296740687074</v>
      </c>
      <c r="G122" s="82">
        <v>142.07809640024405</v>
      </c>
      <c r="H122" s="22">
        <f t="shared" si="67"/>
        <v>1425060.7863639381</v>
      </c>
      <c r="I122" s="22">
        <f t="shared" si="68"/>
        <v>482822</v>
      </c>
      <c r="J122" s="22">
        <f t="shared" si="69"/>
        <v>3355.5833333333335</v>
      </c>
      <c r="K122" s="15">
        <f t="shared" si="70"/>
        <v>2.9515241359423103</v>
      </c>
      <c r="L122" s="73">
        <f t="shared" si="71"/>
        <v>143.88615988278241</v>
      </c>
      <c r="M122" s="81">
        <f t="shared" si="72"/>
        <v>3355.5833333333335</v>
      </c>
      <c r="N122" s="72">
        <f t="shared" si="85"/>
        <v>0.94581083984600933</v>
      </c>
      <c r="O122" s="72">
        <f t="shared" ref="O122:Q122" si="128">K122/K110</f>
        <v>0.96350235793623573</v>
      </c>
      <c r="P122" s="72">
        <f t="shared" si="128"/>
        <v>1.0086494066319784</v>
      </c>
      <c r="Q122" s="80">
        <f t="shared" si="128"/>
        <v>0.97322054380664658</v>
      </c>
      <c r="R122" s="22">
        <f t="shared" si="87"/>
        <v>-81647.242691805353</v>
      </c>
      <c r="S122" s="22">
        <f t="shared" si="88"/>
        <v>-54487.993290744569</v>
      </c>
      <c r="T122" s="22">
        <f t="shared" si="89"/>
        <v>12621.246992890261</v>
      </c>
      <c r="U122" s="22">
        <f t="shared" si="90"/>
        <v>-39780.49639395118</v>
      </c>
    </row>
    <row r="123" spans="1:21" x14ac:dyDescent="0.25">
      <c r="A123" s="2" t="s">
        <v>123</v>
      </c>
      <c r="B123" s="2">
        <v>122</v>
      </c>
      <c r="C123" s="77">
        <v>1341931.7864967138</v>
      </c>
      <c r="D123" s="7">
        <v>451625</v>
      </c>
      <c r="E123" s="7">
        <v>3280</v>
      </c>
      <c r="F123" s="15">
        <v>2.9713407949000028</v>
      </c>
      <c r="G123" s="82">
        <v>137.6905487804878</v>
      </c>
      <c r="H123" s="22">
        <f t="shared" si="67"/>
        <v>1440849.3687623094</v>
      </c>
      <c r="I123" s="22">
        <f t="shared" si="68"/>
        <v>484008.66666666669</v>
      </c>
      <c r="J123" s="22">
        <f t="shared" si="69"/>
        <v>3350.3333333333335</v>
      </c>
      <c r="K123" s="15">
        <f t="shared" si="70"/>
        <v>2.9769082001885145</v>
      </c>
      <c r="L123" s="73">
        <f t="shared" si="71"/>
        <v>144.46582429608995</v>
      </c>
      <c r="M123" s="81">
        <f t="shared" si="72"/>
        <v>3350.3333333333335</v>
      </c>
      <c r="N123" s="72">
        <f t="shared" si="85"/>
        <v>0.98064704612245457</v>
      </c>
      <c r="O123" s="72">
        <f t="shared" ref="O123:Q123" si="129">K123/K111</f>
        <v>0.98882942666336537</v>
      </c>
      <c r="P123" s="72">
        <f t="shared" si="129"/>
        <v>1.0128404163117861</v>
      </c>
      <c r="Q123" s="80">
        <f t="shared" si="129"/>
        <v>0.97915245981490506</v>
      </c>
      <c r="R123" s="22">
        <f t="shared" si="87"/>
        <v>-28434.992476044688</v>
      </c>
      <c r="S123" s="22">
        <f t="shared" si="88"/>
        <v>-16344.875575264596</v>
      </c>
      <c r="T123" s="22">
        <f t="shared" si="89"/>
        <v>18564.137512173493</v>
      </c>
      <c r="U123" s="22">
        <f t="shared" si="90"/>
        <v>-30654.254412953815</v>
      </c>
    </row>
    <row r="124" spans="1:21" x14ac:dyDescent="0.25">
      <c r="A124" s="1" t="s">
        <v>124</v>
      </c>
      <c r="B124" s="2">
        <v>123</v>
      </c>
      <c r="C124" s="77">
        <v>1637078.2712607051</v>
      </c>
      <c r="D124" s="7">
        <v>511838</v>
      </c>
      <c r="E124" s="7">
        <v>3308</v>
      </c>
      <c r="F124" s="15">
        <v>3.1984305019570747</v>
      </c>
      <c r="G124" s="82">
        <v>154.7273276904474</v>
      </c>
      <c r="H124" s="22">
        <f t="shared" si="67"/>
        <v>1457499.5435836155</v>
      </c>
      <c r="I124" s="22">
        <f t="shared" si="68"/>
        <v>484748.25</v>
      </c>
      <c r="J124" s="22">
        <f t="shared" si="69"/>
        <v>3349.9166666666665</v>
      </c>
      <c r="K124" s="15">
        <f t="shared" si="70"/>
        <v>3.006714399863466</v>
      </c>
      <c r="L124" s="73">
        <f t="shared" si="71"/>
        <v>144.70456976541706</v>
      </c>
      <c r="M124" s="81">
        <f t="shared" si="72"/>
        <v>3349.9166666666665</v>
      </c>
      <c r="N124" s="72">
        <f t="shared" si="85"/>
        <v>1.0183015551481256</v>
      </c>
      <c r="O124" s="72">
        <f t="shared" ref="O124:Q124" si="130">K124/K112</f>
        <v>1.0177756846109163</v>
      </c>
      <c r="P124" s="72">
        <f t="shared" si="130"/>
        <v>1.014753247804784</v>
      </c>
      <c r="Q124" s="80">
        <f t="shared" si="130"/>
        <v>0.98597042015157821</v>
      </c>
      <c r="R124" s="22">
        <f t="shared" si="87"/>
        <v>26195.097258182243</v>
      </c>
      <c r="S124" s="22">
        <f t="shared" si="88"/>
        <v>25449.008027254989</v>
      </c>
      <c r="T124" s="22">
        <f t="shared" si="89"/>
        <v>21153.376861844416</v>
      </c>
      <c r="U124" s="22">
        <f t="shared" si="90"/>
        <v>-20407.287630917239</v>
      </c>
    </row>
    <row r="125" spans="1:21" x14ac:dyDescent="0.25">
      <c r="A125" s="1" t="s">
        <v>125</v>
      </c>
      <c r="B125" s="2">
        <v>124</v>
      </c>
      <c r="C125" s="77">
        <v>1391952.0347872269</v>
      </c>
      <c r="D125" s="7">
        <v>482872</v>
      </c>
      <c r="E125" s="7">
        <v>3326</v>
      </c>
      <c r="F125" s="15">
        <v>2.8826522034560442</v>
      </c>
      <c r="G125" s="82">
        <v>145.18099819603128</v>
      </c>
      <c r="H125" s="22">
        <f t="shared" si="67"/>
        <v>1472721.0051118631</v>
      </c>
      <c r="I125" s="22">
        <f t="shared" si="68"/>
        <v>480426.25</v>
      </c>
      <c r="J125" s="22">
        <f t="shared" si="69"/>
        <v>3327</v>
      </c>
      <c r="K125" s="15">
        <f t="shared" si="70"/>
        <v>3.0654465802230062</v>
      </c>
      <c r="L125" s="73">
        <f t="shared" si="71"/>
        <v>144.40223925458372</v>
      </c>
      <c r="M125" s="81">
        <f t="shared" si="72"/>
        <v>3327</v>
      </c>
      <c r="N125" s="72">
        <f t="shared" si="85"/>
        <v>1.046381992336459</v>
      </c>
      <c r="O125" s="72">
        <f t="shared" ref="O125:Q125" si="131">K125/K113</f>
        <v>1.0559540639277176</v>
      </c>
      <c r="P125" s="72">
        <f t="shared" si="131"/>
        <v>1.0138445001673266</v>
      </c>
      <c r="Q125" s="80">
        <f t="shared" si="131"/>
        <v>0.97740348128381527</v>
      </c>
      <c r="R125" s="22">
        <f t="shared" si="87"/>
        <v>65279.921551704872</v>
      </c>
      <c r="S125" s="22">
        <f t="shared" si="88"/>
        <v>78391.329944397221</v>
      </c>
      <c r="T125" s="22">
        <f t="shared" si="89"/>
        <v>19797.061581281843</v>
      </c>
      <c r="U125" s="22">
        <f t="shared" si="90"/>
        <v>-32908.469973974163</v>
      </c>
    </row>
    <row r="126" spans="1:21" x14ac:dyDescent="0.25">
      <c r="A126" s="2" t="s">
        <v>126</v>
      </c>
      <c r="B126" s="2">
        <v>125</v>
      </c>
      <c r="C126" s="77">
        <v>1596784.3391090753</v>
      </c>
      <c r="D126" s="7">
        <v>489541</v>
      </c>
      <c r="E126" s="7">
        <v>3329</v>
      </c>
      <c r="F126" s="15">
        <v>3.2617989894800949</v>
      </c>
      <c r="G126" s="82">
        <v>147.05346951036347</v>
      </c>
      <c r="H126" s="22">
        <f t="shared" si="67"/>
        <v>1484666.2185487619</v>
      </c>
      <c r="I126" s="22">
        <f t="shared" si="68"/>
        <v>477534.41666666669</v>
      </c>
      <c r="J126" s="22">
        <f t="shared" si="69"/>
        <v>3302.4166666666665</v>
      </c>
      <c r="K126" s="15">
        <f t="shared" si="70"/>
        <v>3.1090245367280058</v>
      </c>
      <c r="L126" s="73">
        <f t="shared" si="71"/>
        <v>144.60150394912819</v>
      </c>
      <c r="M126" s="81">
        <f t="shared" si="72"/>
        <v>3302.4166666666665</v>
      </c>
      <c r="N126" s="72">
        <f t="shared" si="85"/>
        <v>1.0648931999573705</v>
      </c>
      <c r="O126" s="72">
        <f t="shared" ref="O126:Q126" si="132">K126/K114</f>
        <v>1.0862937806485513</v>
      </c>
      <c r="P126" s="72">
        <f t="shared" si="132"/>
        <v>1.0121111346941429</v>
      </c>
      <c r="Q126" s="80">
        <f t="shared" si="132"/>
        <v>0.96856898448001949</v>
      </c>
      <c r="R126" s="22">
        <f t="shared" si="87"/>
        <v>90473.619132974884</v>
      </c>
      <c r="S126" s="22">
        <f t="shared" si="88"/>
        <v>119104.78636507763</v>
      </c>
      <c r="T126" s="22">
        <f t="shared" si="89"/>
        <v>17322.694391592082</v>
      </c>
      <c r="U126" s="22">
        <f t="shared" si="90"/>
        <v>-45953.861623694516</v>
      </c>
    </row>
    <row r="127" spans="1:21" x14ac:dyDescent="0.25">
      <c r="A127" s="4" t="s">
        <v>127</v>
      </c>
      <c r="B127" s="2">
        <v>126</v>
      </c>
      <c r="C127" s="77">
        <v>1555001.3941445926</v>
      </c>
      <c r="D127" s="7">
        <v>494059</v>
      </c>
      <c r="E127" s="7">
        <v>3324</v>
      </c>
      <c r="F127" s="15">
        <v>3.1474001974351089</v>
      </c>
      <c r="G127" s="82">
        <v>148.63387484957883</v>
      </c>
      <c r="K127" s="15"/>
      <c r="L127" s="73"/>
      <c r="M127" s="81"/>
      <c r="N127" s="72"/>
      <c r="O127" s="72"/>
      <c r="P127" s="72"/>
      <c r="Q127" s="80"/>
      <c r="S127" s="22"/>
      <c r="T127" s="22"/>
      <c r="U127" s="22"/>
    </row>
    <row r="128" spans="1:21" x14ac:dyDescent="0.25">
      <c r="A128" s="6" t="s">
        <v>128</v>
      </c>
      <c r="B128" s="2">
        <v>127</v>
      </c>
      <c r="C128" s="77">
        <v>1526586.2046073158</v>
      </c>
      <c r="D128" s="7">
        <v>465516</v>
      </c>
      <c r="E128" s="7">
        <v>3324</v>
      </c>
      <c r="F128" s="15">
        <v>3.2793420733279111</v>
      </c>
      <c r="G128" s="82">
        <v>140.04693140794222</v>
      </c>
      <c r="K128" s="15"/>
      <c r="L128" s="73"/>
      <c r="M128" s="81"/>
      <c r="N128" s="72"/>
      <c r="O128" s="72"/>
      <c r="P128" s="72"/>
      <c r="Q128" s="80"/>
      <c r="S128" s="22"/>
      <c r="T128" s="22"/>
      <c r="U128" s="22"/>
    </row>
    <row r="129" spans="1:21" x14ac:dyDescent="0.25">
      <c r="A129" s="3" t="s">
        <v>129</v>
      </c>
      <c r="B129" s="2">
        <v>128</v>
      </c>
      <c r="C129" s="77">
        <v>1533492.597756091</v>
      </c>
      <c r="D129" s="7">
        <v>464709</v>
      </c>
      <c r="E129" s="7">
        <v>3299</v>
      </c>
      <c r="F129" s="15">
        <v>3.2998986414209561</v>
      </c>
      <c r="G129" s="82">
        <v>140.8635950287966</v>
      </c>
      <c r="K129" s="15"/>
      <c r="L129" s="73"/>
      <c r="M129" s="81"/>
      <c r="N129" s="72"/>
      <c r="O129" s="72"/>
      <c r="P129" s="72"/>
      <c r="Q129" s="80"/>
      <c r="S129" s="22"/>
      <c r="T129" s="22"/>
      <c r="U129" s="22"/>
    </row>
    <row r="130" spans="1:21" x14ac:dyDescent="0.25">
      <c r="A130" s="3" t="s">
        <v>130</v>
      </c>
      <c r="B130" s="2">
        <v>129</v>
      </c>
      <c r="C130" s="77">
        <v>1501200.9891787823</v>
      </c>
      <c r="D130" s="7">
        <v>479906</v>
      </c>
      <c r="E130" s="7">
        <v>3262</v>
      </c>
      <c r="F130" s="15">
        <v>3.1281146499080701</v>
      </c>
      <c r="G130" s="82">
        <v>147.12017167381975</v>
      </c>
      <c r="K130" s="15"/>
      <c r="L130" s="73"/>
      <c r="M130" s="81"/>
      <c r="N130" s="72"/>
      <c r="O130" s="72"/>
      <c r="P130" s="72"/>
      <c r="Q130" s="80"/>
      <c r="S130" s="22"/>
      <c r="T130" s="22"/>
      <c r="U130" s="22"/>
    </row>
    <row r="131" spans="1:21" x14ac:dyDescent="0.25">
      <c r="A131" s="5" t="s">
        <v>131</v>
      </c>
      <c r="B131" s="2">
        <v>130</v>
      </c>
      <c r="C131" s="77">
        <v>1522578.8687512446</v>
      </c>
      <c r="D131" s="7">
        <v>473604</v>
      </c>
      <c r="E131" s="7">
        <v>3233</v>
      </c>
      <c r="F131" s="15">
        <v>3.2148775532960969</v>
      </c>
      <c r="G131" s="82">
        <v>146.49056603773585</v>
      </c>
      <c r="K131" s="15"/>
      <c r="L131" s="73"/>
      <c r="M131" s="81"/>
      <c r="N131" s="72"/>
      <c r="O131" s="72"/>
      <c r="P131" s="72"/>
      <c r="Q131" s="80"/>
      <c r="S131" s="22"/>
      <c r="T131" s="22"/>
      <c r="U131" s="22"/>
    </row>
    <row r="132" spans="1:21" x14ac:dyDescent="0.25">
      <c r="A132" s="5" t="s">
        <v>132</v>
      </c>
      <c r="B132" s="2">
        <v>131</v>
      </c>
      <c r="C132" s="77">
        <v>1528816.802761734</v>
      </c>
      <c r="D132" s="7">
        <v>465068</v>
      </c>
      <c r="E132" s="7">
        <v>3193</v>
      </c>
      <c r="F132" s="15">
        <v>3.2872973474023883</v>
      </c>
      <c r="G132" s="82">
        <v>145.65236454744755</v>
      </c>
      <c r="K132" s="15"/>
      <c r="L132" s="73"/>
      <c r="M132" s="81"/>
      <c r="N132" s="72"/>
      <c r="O132" s="72"/>
      <c r="P132" s="72"/>
      <c r="Q132" s="80"/>
      <c r="S132" s="22"/>
      <c r="T132" s="22"/>
      <c r="U132" s="22"/>
    </row>
    <row r="133" spans="1:21" x14ac:dyDescent="0.25">
      <c r="A133" s="5" t="s">
        <v>133</v>
      </c>
      <c r="B133" s="2">
        <v>132</v>
      </c>
      <c r="C133" s="77"/>
      <c r="F133" s="15"/>
      <c r="G133" s="82"/>
      <c r="K133" s="15"/>
      <c r="L133" s="73"/>
      <c r="M133" s="81"/>
      <c r="N133" s="72"/>
      <c r="O133" s="72"/>
      <c r="P133" s="72"/>
      <c r="Q133" s="80"/>
      <c r="S133" s="22"/>
      <c r="T133" s="22"/>
      <c r="U133" s="22"/>
    </row>
    <row r="134" spans="1:21" x14ac:dyDescent="0.25">
      <c r="A134" s="2" t="s">
        <v>134</v>
      </c>
      <c r="B134" s="2"/>
      <c r="C134" s="77"/>
      <c r="G134" s="79"/>
      <c r="K134" s="15"/>
      <c r="L134" s="73"/>
      <c r="M134" s="81"/>
      <c r="N134" s="72"/>
      <c r="O134" s="72"/>
      <c r="P134" s="72"/>
      <c r="Q134" s="80"/>
      <c r="S134" s="22"/>
      <c r="T134" s="22"/>
      <c r="U134" s="22"/>
    </row>
    <row r="135" spans="1:21" x14ac:dyDescent="0.25">
      <c r="A135" s="2" t="s">
        <v>135</v>
      </c>
      <c r="B135" s="2"/>
      <c r="C135" s="77"/>
      <c r="F135" s="15"/>
      <c r="G135" s="79"/>
      <c r="K135" s="15"/>
      <c r="L135" s="73"/>
      <c r="M135" s="81"/>
      <c r="N135" s="72"/>
      <c r="O135" s="72"/>
      <c r="P135" s="72"/>
      <c r="Q135" s="80"/>
      <c r="S135" s="22"/>
      <c r="T135" s="22"/>
      <c r="U135" s="22"/>
    </row>
    <row r="136" spans="1:21" x14ac:dyDescent="0.25">
      <c r="A136" s="1" t="s">
        <v>136</v>
      </c>
      <c r="B136" s="1"/>
      <c r="C136" s="77"/>
      <c r="F136" s="15"/>
      <c r="G136" s="79"/>
      <c r="K136" s="15"/>
      <c r="L136" s="73"/>
      <c r="M136" s="81"/>
      <c r="N136" s="72"/>
      <c r="O136" s="72"/>
      <c r="P136" s="72"/>
      <c r="Q136" s="80"/>
      <c r="S136" s="22"/>
      <c r="T136" s="22"/>
      <c r="U136" s="22"/>
    </row>
    <row r="137" spans="1:21" x14ac:dyDescent="0.25">
      <c r="A137" s="1" t="s">
        <v>137</v>
      </c>
      <c r="B137" s="1"/>
      <c r="C137" s="77"/>
      <c r="F137" s="15"/>
      <c r="G137" s="79"/>
      <c r="K137" s="15"/>
      <c r="L137" s="73"/>
      <c r="M137" s="81"/>
      <c r="N137" s="72"/>
      <c r="O137" s="72"/>
      <c r="P137" s="72"/>
      <c r="Q137" s="80"/>
      <c r="S137" s="22"/>
      <c r="T137" s="22"/>
      <c r="U137" s="22"/>
    </row>
    <row r="138" spans="1:21" x14ac:dyDescent="0.25">
      <c r="A138" s="2" t="s">
        <v>138</v>
      </c>
      <c r="B138" s="2"/>
      <c r="C138" s="77"/>
      <c r="F138" s="15"/>
      <c r="G138" s="79"/>
      <c r="K138" s="15"/>
      <c r="L138" s="73"/>
      <c r="M138" s="81"/>
      <c r="N138" s="72"/>
      <c r="O138" s="72"/>
      <c r="P138" s="72"/>
      <c r="Q138" s="80"/>
      <c r="S138" s="22"/>
      <c r="T138" s="22"/>
      <c r="U138" s="22"/>
    </row>
    <row r="139" spans="1:21" x14ac:dyDescent="0.25">
      <c r="A139" s="4" t="s">
        <v>209</v>
      </c>
      <c r="C139" s="77"/>
      <c r="G139" s="79"/>
      <c r="K139" s="15"/>
      <c r="L139" s="73"/>
      <c r="M139" s="81"/>
      <c r="N139" s="72"/>
      <c r="O139" s="72"/>
      <c r="P139" s="72"/>
      <c r="Q139" s="80"/>
      <c r="S139" s="22"/>
      <c r="T139" s="22"/>
      <c r="U139" s="22"/>
    </row>
    <row r="140" spans="1:21" x14ac:dyDescent="0.25">
      <c r="A140" s="6" t="s">
        <v>210</v>
      </c>
      <c r="C140" s="77"/>
      <c r="G140" s="79"/>
      <c r="K140" s="15"/>
      <c r="L140" s="73"/>
      <c r="M140" s="81"/>
      <c r="N140" s="72"/>
      <c r="O140" s="72"/>
      <c r="P140" s="72"/>
      <c r="Q140" s="80"/>
      <c r="S140" s="22"/>
      <c r="T140" s="22"/>
      <c r="U140" s="22"/>
    </row>
    <row r="141" spans="1:21" x14ac:dyDescent="0.25">
      <c r="A141" s="3" t="s">
        <v>211</v>
      </c>
      <c r="C141" s="77"/>
      <c r="G141" s="79"/>
      <c r="K141" s="15"/>
      <c r="L141" s="73"/>
      <c r="M141" s="81"/>
      <c r="N141" s="72"/>
      <c r="O141" s="72"/>
      <c r="P141" s="72"/>
      <c r="Q141" s="80"/>
      <c r="S141" s="22"/>
      <c r="T141" s="22"/>
      <c r="U141" s="22"/>
    </row>
    <row r="142" spans="1:21" x14ac:dyDescent="0.25">
      <c r="A142" s="3" t="s">
        <v>212</v>
      </c>
      <c r="C142" s="77"/>
      <c r="G142" s="79"/>
      <c r="K142" s="15"/>
      <c r="L142" s="73"/>
      <c r="M142" s="81"/>
      <c r="N142" s="72"/>
      <c r="O142" s="72"/>
      <c r="P142" s="72"/>
      <c r="Q142" s="80"/>
      <c r="S142" s="22"/>
      <c r="T142" s="22"/>
      <c r="U142" s="22"/>
    </row>
    <row r="143" spans="1:21" x14ac:dyDescent="0.25">
      <c r="A143" s="5" t="s">
        <v>213</v>
      </c>
      <c r="C143" s="77"/>
      <c r="G143" s="79"/>
      <c r="K143" s="15"/>
      <c r="L143" s="73"/>
      <c r="M143" s="81"/>
      <c r="N143" s="72"/>
      <c r="O143" s="72"/>
      <c r="P143" s="72"/>
      <c r="Q143" s="80"/>
      <c r="S143" s="22"/>
      <c r="T143" s="22"/>
      <c r="U143" s="22"/>
    </row>
    <row r="144" spans="1:21" x14ac:dyDescent="0.25">
      <c r="A144" s="5" t="s">
        <v>214</v>
      </c>
      <c r="C144" s="77"/>
      <c r="G144" s="79"/>
      <c r="K144" s="15"/>
      <c r="L144" s="73"/>
      <c r="M144" s="81"/>
      <c r="N144" s="72"/>
      <c r="O144" s="72"/>
      <c r="P144" s="72"/>
      <c r="Q144" s="80"/>
      <c r="S144" s="22"/>
      <c r="T144" s="22"/>
      <c r="U144" s="22"/>
    </row>
    <row r="145" spans="1:21" x14ac:dyDescent="0.25">
      <c r="A145" s="5" t="s">
        <v>215</v>
      </c>
      <c r="C145" s="77"/>
      <c r="G145" s="79"/>
      <c r="K145" s="15"/>
      <c r="L145" s="73"/>
      <c r="M145" s="81"/>
      <c r="N145" s="72"/>
      <c r="O145" s="72"/>
      <c r="P145" s="72"/>
      <c r="Q145" s="80"/>
      <c r="S145" s="22"/>
      <c r="T145" s="22"/>
      <c r="U145" s="22"/>
    </row>
    <row r="146" spans="1:21" x14ac:dyDescent="0.25">
      <c r="C146" s="76">
        <f>X18+X19*E146+X20*F146+X21*G146</f>
        <v>1535183.0876020994</v>
      </c>
      <c r="E146" s="7">
        <v>3200</v>
      </c>
      <c r="F146" s="15">
        <v>3.2</v>
      </c>
      <c r="G146" s="15">
        <v>145</v>
      </c>
    </row>
    <row r="147" spans="1:21" x14ac:dyDescent="0.25">
      <c r="C147" s="77"/>
    </row>
    <row r="148" spans="1:21" x14ac:dyDescent="0.25">
      <c r="C148" s="77"/>
    </row>
    <row r="149" spans="1:21" x14ac:dyDescent="0.25">
      <c r="C149" s="77"/>
    </row>
    <row r="150" spans="1:21" x14ac:dyDescent="0.25">
      <c r="C150" s="77"/>
    </row>
    <row r="151" spans="1:21" x14ac:dyDescent="0.25">
      <c r="C151" s="77"/>
    </row>
    <row r="152" spans="1:21" x14ac:dyDescent="0.25">
      <c r="C152" s="77"/>
    </row>
    <row r="153" spans="1:21" x14ac:dyDescent="0.25">
      <c r="C153" s="77"/>
    </row>
    <row r="154" spans="1:21" x14ac:dyDescent="0.25">
      <c r="C154" s="77"/>
    </row>
    <row r="155" spans="1:21" x14ac:dyDescent="0.25">
      <c r="C155" s="77"/>
    </row>
  </sheetData>
  <pageMargins left="0.7" right="0.7" top="0.75" bottom="0.75" header="0.3" footer="0.3"/>
  <ignoredErrors>
    <ignoredError sqref="H7:J1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12</vt:i4>
      </vt:variant>
      <vt:variant>
        <vt:lpstr>Grafy</vt:lpstr>
      </vt:variant>
      <vt:variant>
        <vt:i4>24</vt:i4>
      </vt:variant>
    </vt:vector>
  </HeadingPairs>
  <TitlesOfParts>
    <vt:vector size="36" baseType="lpstr">
      <vt:lpstr>PR0406</vt:lpstr>
      <vt:lpstr>PR040601</vt:lpstr>
      <vt:lpstr>PR040602</vt:lpstr>
      <vt:lpstr>CORRELQ</vt:lpstr>
      <vt:lpstr>CORELMzd</vt:lpstr>
      <vt:lpstr>pr040604</vt:lpstr>
      <vt:lpstr>Pr040605b</vt:lpstr>
      <vt:lpstr>Pr040605a</vt:lpstr>
      <vt:lpstr>pr040606</vt:lpstr>
      <vt:lpstr>pr040607</vt:lpstr>
      <vt:lpstr>pr040608</vt:lpstr>
      <vt:lpstr>pr040608 (2)</vt:lpstr>
      <vt:lpstr>g0604a</vt:lpstr>
      <vt:lpstr>g0406b</vt:lpstr>
      <vt:lpstr>g0406c</vt:lpstr>
      <vt:lpstr>g0406d</vt:lpstr>
      <vt:lpstr>g0406e</vt:lpstr>
      <vt:lpstr>gqfON</vt:lpstr>
      <vt:lpstr>gacfQ</vt:lpstr>
      <vt:lpstr>gacfmzd</vt:lpstr>
      <vt:lpstr>g040606be</vt:lpstr>
      <vt:lpstr>g040605a1e</vt:lpstr>
      <vt:lpstr>g040605a</vt:lpstr>
      <vt:lpstr>g040607</vt:lpstr>
      <vt:lpstr>g040608a1</vt:lpstr>
      <vt:lpstr>g040608a2</vt:lpstr>
      <vt:lpstr>g040608ae</vt:lpstr>
      <vt:lpstr>g04060801</vt:lpstr>
      <vt:lpstr>g04060802</vt:lpstr>
      <vt:lpstr>g0406083</vt:lpstr>
      <vt:lpstr>g040608c</vt:lpstr>
      <vt:lpstr>g0406084</vt:lpstr>
      <vt:lpstr>g0406085</vt:lpstr>
      <vt:lpstr>g040608d0</vt:lpstr>
      <vt:lpstr>g040608d1</vt:lpstr>
      <vt:lpstr>g040608d2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chajdiak</dc:creator>
  <cp:lastModifiedBy>chajdiak</cp:lastModifiedBy>
  <dcterms:created xsi:type="dcterms:W3CDTF">2011-07-03T12:28:53Z</dcterms:created>
  <dcterms:modified xsi:type="dcterms:W3CDTF">2011-07-18T05:22:44Z</dcterms:modified>
</cp:coreProperties>
</file>