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5" windowWidth="19320" windowHeight="10035" activeTab="1"/>
  </bookViews>
  <sheets>
    <sheet name="Hárok4" sheetId="4" r:id="rId1"/>
    <sheet name="Hárok1" sheetId="1" r:id="rId2"/>
  </sheets>
  <calcPr calcId="144525"/>
  <pivotCaches>
    <pivotCache cacheId="0" r:id="rId3"/>
  </pivotCaches>
</workbook>
</file>

<file path=xl/calcChain.xml><?xml version="1.0" encoding="utf-8"?>
<calcChain xmlns="http://schemas.openxmlformats.org/spreadsheetml/2006/main">
  <c r="C27" i="1"/>
  <c r="B27"/>
  <c r="C26"/>
  <c r="B26"/>
  <c r="C24"/>
  <c r="C29" s="1"/>
  <c r="B24"/>
  <c r="B29" s="1"/>
  <c r="B32" s="1"/>
  <c r="C23"/>
  <c r="C28" s="1"/>
  <c r="B23"/>
  <c r="B28" s="1"/>
  <c r="B31" s="1"/>
  <c r="B33" s="1"/>
  <c r="K20"/>
  <c r="L19"/>
  <c r="L18"/>
  <c r="L17"/>
  <c r="M16"/>
  <c r="M17" s="1"/>
  <c r="M18" s="1"/>
  <c r="M19" s="1"/>
  <c r="L16"/>
  <c r="N16" s="1"/>
  <c r="N17" s="1"/>
  <c r="N18" s="1"/>
  <c r="N19" s="1"/>
  <c r="K13"/>
  <c r="L12"/>
  <c r="L11"/>
  <c r="L10"/>
  <c r="M9"/>
  <c r="M10" s="1"/>
  <c r="M11" s="1"/>
  <c r="L9"/>
  <c r="L13" s="1"/>
  <c r="H2" a="1"/>
  <c r="H5" s="1"/>
  <c r="K5" s="1"/>
  <c r="H2" l="1"/>
  <c r="K2" s="1"/>
  <c r="H4"/>
  <c r="K4" s="1"/>
  <c r="N9"/>
  <c r="N10" s="1"/>
  <c r="N11" s="1"/>
  <c r="N12" s="1"/>
  <c r="L20"/>
  <c r="H3"/>
  <c r="K3" s="1"/>
  <c r="K6" l="1"/>
  <c r="L5" s="1"/>
  <c r="M2"/>
  <c r="M3" s="1"/>
  <c r="M4" s="1"/>
  <c r="M5" s="1"/>
  <c r="L4"/>
  <c r="L2" l="1"/>
  <c r="L3"/>
  <c r="L6" l="1"/>
  <c r="N2"/>
  <c r="N3" s="1"/>
  <c r="N4" s="1"/>
  <c r="N5" s="1"/>
</calcChain>
</file>

<file path=xl/sharedStrings.xml><?xml version="1.0" encoding="utf-8"?>
<sst xmlns="http://schemas.openxmlformats.org/spreadsheetml/2006/main" count="85" uniqueCount="39">
  <si>
    <t>Q</t>
  </si>
  <si>
    <t>status</t>
  </si>
  <si>
    <t>ID</t>
  </si>
  <si>
    <t>d</t>
  </si>
  <si>
    <t>Trieda</t>
  </si>
  <si>
    <t>trieda</t>
  </si>
  <si>
    <t>ni</t>
  </si>
  <si>
    <t>fi</t>
  </si>
  <si>
    <t>kni</t>
  </si>
  <si>
    <t>kfi</t>
  </si>
  <si>
    <t>di</t>
  </si>
  <si>
    <t>Qi</t>
  </si>
  <si>
    <t>fQi</t>
  </si>
  <si>
    <t>D60</t>
  </si>
  <si>
    <t>0 -14</t>
  </si>
  <si>
    <t>15 -60</t>
  </si>
  <si>
    <t>61 - 360</t>
  </si>
  <si>
    <t>D14</t>
  </si>
  <si>
    <t>viac</t>
  </si>
  <si>
    <t>361 a viac</t>
  </si>
  <si>
    <t>Spolu</t>
  </si>
  <si>
    <t>fdi</t>
  </si>
  <si>
    <t>kdi</t>
  </si>
  <si>
    <t>kfdi</t>
  </si>
  <si>
    <t>D360</t>
  </si>
  <si>
    <t>kQi</t>
  </si>
  <si>
    <t>kfQi</t>
  </si>
  <si>
    <t>úhrn:</t>
  </si>
  <si>
    <t>status0</t>
  </si>
  <si>
    <t>status1</t>
  </si>
  <si>
    <t>rozsah:</t>
  </si>
  <si>
    <t>Stav úhrady</t>
  </si>
  <si>
    <t>spolu</t>
  </si>
  <si>
    <t>priemer0</t>
  </si>
  <si>
    <t>priemer1</t>
  </si>
  <si>
    <t>Menovky stĺpcov</t>
  </si>
  <si>
    <t>Celkový súčet</t>
  </si>
  <si>
    <t>Menovky riadkov</t>
  </si>
  <si>
    <t>Počet z ID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</si>
</sst>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1" fontId="0" fillId="0" borderId="0" xfId="0" applyNumberFormat="1"/>
    <xf numFmtId="0" fontId="3" fillId="0" borderId="0" xfId="0" applyFont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0" xfId="0" applyFont="1" applyFill="1" applyBorder="1"/>
    <xf numFmtId="0" fontId="3" fillId="0" borderId="0" xfId="0" applyFont="1"/>
    <xf numFmtId="0" fontId="2" fillId="0" borderId="6" xfId="0" applyFont="1" applyBorder="1"/>
    <xf numFmtId="0" fontId="2" fillId="0" borderId="4" xfId="0" applyFont="1" applyBorder="1"/>
    <xf numFmtId="9" fontId="2" fillId="0" borderId="4" xfId="1" applyFont="1" applyBorder="1"/>
    <xf numFmtId="0" fontId="2" fillId="0" borderId="7" xfId="0" applyFont="1" applyBorder="1"/>
    <xf numFmtId="9" fontId="2" fillId="0" borderId="5" xfId="1" applyFont="1" applyBorder="1"/>
    <xf numFmtId="0" fontId="2" fillId="0" borderId="8" xfId="0" applyFont="1" applyBorder="1"/>
    <xf numFmtId="0" fontId="2" fillId="0" borderId="0" xfId="0" applyFont="1" applyBorder="1"/>
    <xf numFmtId="9" fontId="2" fillId="0" borderId="0" xfId="1" applyFont="1" applyBorder="1"/>
    <xf numFmtId="0" fontId="2" fillId="0" borderId="9" xfId="0" applyFont="1" applyBorder="1"/>
    <xf numFmtId="9" fontId="2" fillId="0" borderId="10" xfId="1" applyFont="1" applyBorder="1"/>
    <xf numFmtId="0" fontId="2" fillId="0" borderId="11" xfId="0" applyFont="1" applyBorder="1"/>
    <xf numFmtId="0" fontId="2" fillId="0" borderId="12" xfId="0" applyFont="1" applyBorder="1"/>
    <xf numFmtId="9" fontId="2" fillId="0" borderId="12" xfId="1" applyFont="1" applyBorder="1"/>
    <xf numFmtId="0" fontId="2" fillId="0" borderId="13" xfId="0" applyFont="1" applyBorder="1"/>
    <xf numFmtId="9" fontId="2" fillId="0" borderId="14" xfId="1" applyFont="1" applyBorder="1"/>
    <xf numFmtId="0" fontId="0" fillId="0" borderId="11" xfId="0" applyBorder="1"/>
    <xf numFmtId="0" fontId="0" fillId="0" borderId="12" xfId="0" applyBorder="1"/>
    <xf numFmtId="9" fontId="0" fillId="0" borderId="14" xfId="1" applyFont="1" applyBorder="1"/>
    <xf numFmtId="0" fontId="0" fillId="0" borderId="14" xfId="0" applyBorder="1"/>
    <xf numFmtId="0" fontId="0" fillId="0" borderId="0" xfId="0" applyNumberFormat="1"/>
    <xf numFmtId="0" fontId="0" fillId="0" borderId="1" xfId="0" applyBorder="1"/>
    <xf numFmtId="0" fontId="0" fillId="0" borderId="2" xfId="0" applyBorder="1"/>
    <xf numFmtId="9" fontId="0" fillId="0" borderId="3" xfId="1" applyFont="1" applyBorder="1"/>
    <xf numFmtId="0" fontId="2" fillId="0" borderId="15" xfId="0" applyFont="1" applyBorder="1"/>
    <xf numFmtId="0" fontId="0" fillId="0" borderId="3" xfId="0" applyBorder="1"/>
    <xf numFmtId="0" fontId="2" fillId="0" borderId="3" xfId="0" applyFont="1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64" fontId="3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hajdiak" refreshedDate="40707.522118402776" createdVersion="4" refreshedVersion="4" minRefreshableVersion="3" recordCount="20">
  <cacheSource type="worksheet">
    <worksheetSource ref="A1:E21" sheet="Hárok1"/>
  </cacheSource>
  <cacheFields count="5">
    <cacheField name="ID" numFmtId="0">
      <sharedItems containsSemiMixedTypes="0" containsString="0" containsNumber="1" containsInteger="1" minValue="1" maxValue="20"/>
    </cacheField>
    <cacheField name="d" numFmtId="0">
      <sharedItems containsSemiMixedTypes="0" containsString="0" containsNumber="1" containsInteger="1" minValue="2" maxValue="370"/>
    </cacheField>
    <cacheField name="Q" numFmtId="0">
      <sharedItems containsSemiMixedTypes="0" containsString="0" containsNumber="1" containsInteger="1" minValue="12" maxValue="5625"/>
    </cacheField>
    <cacheField name="status" numFmtId="0">
      <sharedItems containsSemiMixedTypes="0" containsString="0" containsNumber="1" containsInteger="1" minValue="0" maxValue="1" count="2">
        <n v="0"/>
        <n v="1"/>
      </sharedItems>
    </cacheField>
    <cacheField name="Trieda" numFmtId="0">
      <sharedItems count="3">
        <s v="D60"/>
        <s v="D14"/>
        <s v="D36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">
  <r>
    <n v="1"/>
    <n v="20"/>
    <n v="150"/>
    <x v="0"/>
    <x v="0"/>
  </r>
  <r>
    <n v="2"/>
    <n v="54"/>
    <n v="380"/>
    <x v="0"/>
    <x v="0"/>
  </r>
  <r>
    <n v="3"/>
    <n v="33"/>
    <n v="1248"/>
    <x v="0"/>
    <x v="0"/>
  </r>
  <r>
    <n v="4"/>
    <n v="2"/>
    <n v="5625"/>
    <x v="0"/>
    <x v="1"/>
  </r>
  <r>
    <n v="5"/>
    <n v="12"/>
    <n v="536"/>
    <x v="1"/>
    <x v="1"/>
  </r>
  <r>
    <n v="6"/>
    <n v="12"/>
    <n v="124"/>
    <x v="0"/>
    <x v="1"/>
  </r>
  <r>
    <n v="7"/>
    <n v="32"/>
    <n v="25"/>
    <x v="0"/>
    <x v="0"/>
  </r>
  <r>
    <n v="8"/>
    <n v="28"/>
    <n v="36"/>
    <x v="0"/>
    <x v="0"/>
  </r>
  <r>
    <n v="9"/>
    <n v="26"/>
    <n v="12"/>
    <x v="0"/>
    <x v="0"/>
  </r>
  <r>
    <n v="10"/>
    <n v="59"/>
    <n v="44"/>
    <x v="1"/>
    <x v="0"/>
  </r>
  <r>
    <n v="11"/>
    <n v="370"/>
    <n v="52"/>
    <x v="1"/>
    <x v="2"/>
  </r>
  <r>
    <n v="12"/>
    <n v="33"/>
    <n v="26"/>
    <x v="0"/>
    <x v="0"/>
  </r>
  <r>
    <n v="13"/>
    <n v="9"/>
    <n v="28"/>
    <x v="0"/>
    <x v="1"/>
  </r>
  <r>
    <n v="14"/>
    <n v="10"/>
    <n v="26"/>
    <x v="0"/>
    <x v="1"/>
  </r>
  <r>
    <n v="15"/>
    <n v="12"/>
    <n v="59"/>
    <x v="0"/>
    <x v="1"/>
  </r>
  <r>
    <n v="16"/>
    <n v="12"/>
    <n v="63"/>
    <x v="0"/>
    <x v="1"/>
  </r>
  <r>
    <n v="17"/>
    <n v="14"/>
    <n v="856"/>
    <x v="1"/>
    <x v="1"/>
  </r>
  <r>
    <n v="18"/>
    <n v="14"/>
    <n v="645"/>
    <x v="1"/>
    <x v="1"/>
  </r>
  <r>
    <n v="19"/>
    <n v="12"/>
    <n v="52"/>
    <x v="1"/>
    <x v="1"/>
  </r>
  <r>
    <n v="20"/>
    <n v="26"/>
    <n v="36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ontingenčná tabuľka1" cacheId="0" applyNumberFormats="0" applyBorderFormats="0" applyFontFormats="0" applyPatternFormats="0" applyAlignmentFormats="0" applyWidthHeightFormats="1" dataCaption="Hodnoty" updatedVersion="4" minRefreshableVersion="3" useAutoFormatting="1" itemPrintTitles="1" createdVersion="4" indent="0" outline="1" outlineData="1" multipleFieldFilters="0">
  <location ref="A3:D8" firstHeaderRow="1" firstDataRow="2" firstDataCol="1"/>
  <pivotFields count="5">
    <pivotField dataField="1" showAll="0"/>
    <pivotField showAll="0"/>
    <pivotField showAll="0"/>
    <pivotField axis="axisCol" showAll="0">
      <items count="3">
        <item x="0"/>
        <item x="1"/>
        <item t="default"/>
      </items>
    </pivotField>
    <pivotField axis="axisRow" showAll="0">
      <items count="4">
        <item x="1"/>
        <item x="2"/>
        <item x="0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3"/>
  </colFields>
  <colItems count="3">
    <i>
      <x/>
    </i>
    <i>
      <x v="1"/>
    </i>
    <i t="grand">
      <x/>
    </i>
  </colItems>
  <dataFields count="1">
    <dataField name="Počet z ID" fld="0" subtotal="count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8"/>
  <sheetViews>
    <sheetView workbookViewId="0">
      <selection activeCell="A4" sqref="A4"/>
    </sheetView>
  </sheetViews>
  <sheetFormatPr defaultRowHeight="15"/>
  <cols>
    <col min="1" max="1" width="18.7109375" bestFit="1" customWidth="1"/>
    <col min="2" max="2" width="18.42578125" bestFit="1" customWidth="1"/>
    <col min="3" max="3" width="2" customWidth="1"/>
    <col min="4" max="4" width="13.28515625" bestFit="1" customWidth="1"/>
  </cols>
  <sheetData>
    <row r="3" spans="1:4">
      <c r="A3" s="43" t="s">
        <v>38</v>
      </c>
      <c r="B3" s="43" t="s">
        <v>35</v>
      </c>
    </row>
    <row r="4" spans="1:4">
      <c r="A4" s="43" t="s">
        <v>37</v>
      </c>
      <c r="B4">
        <v>0</v>
      </c>
      <c r="C4">
        <v>1</v>
      </c>
      <c r="D4" t="s">
        <v>36</v>
      </c>
    </row>
    <row r="5" spans="1:4">
      <c r="A5" s="44" t="s">
        <v>17</v>
      </c>
      <c r="B5" s="29">
        <v>6</v>
      </c>
      <c r="C5" s="29">
        <v>4</v>
      </c>
      <c r="D5" s="29">
        <v>10</v>
      </c>
    </row>
    <row r="6" spans="1:4">
      <c r="A6" s="44" t="s">
        <v>24</v>
      </c>
      <c r="B6" s="29"/>
      <c r="C6" s="29">
        <v>1</v>
      </c>
      <c r="D6" s="29">
        <v>1</v>
      </c>
    </row>
    <row r="7" spans="1:4">
      <c r="A7" s="44" t="s">
        <v>13</v>
      </c>
      <c r="B7" s="29">
        <v>7</v>
      </c>
      <c r="C7" s="29">
        <v>2</v>
      </c>
      <c r="D7" s="29">
        <v>9</v>
      </c>
    </row>
    <row r="8" spans="1:4">
      <c r="A8" s="44" t="s">
        <v>36</v>
      </c>
      <c r="B8" s="29">
        <v>13</v>
      </c>
      <c r="C8" s="29">
        <v>7</v>
      </c>
      <c r="D8" s="29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tabSelected="1" workbookViewId="0">
      <selection activeCell="E21" sqref="E21"/>
    </sheetView>
  </sheetViews>
  <sheetFormatPr defaultRowHeight="15"/>
  <sheetData>
    <row r="1" spans="1:18" ht="16.5" thickBot="1">
      <c r="A1" s="2" t="s">
        <v>2</v>
      </c>
      <c r="B1" s="2" t="s">
        <v>3</v>
      </c>
      <c r="C1" s="2" t="s">
        <v>0</v>
      </c>
      <c r="D1" s="2" t="s">
        <v>1</v>
      </c>
      <c r="E1" s="2" t="s">
        <v>4</v>
      </c>
      <c r="J1" s="3" t="s">
        <v>5</v>
      </c>
      <c r="K1" s="4" t="s">
        <v>6</v>
      </c>
      <c r="L1" s="5" t="s">
        <v>7</v>
      </c>
      <c r="M1" s="6" t="s">
        <v>8</v>
      </c>
      <c r="N1" s="7" t="s">
        <v>9</v>
      </c>
      <c r="O1" s="8" t="s">
        <v>10</v>
      </c>
      <c r="P1" s="8" t="s">
        <v>9</v>
      </c>
      <c r="Q1" s="8" t="s">
        <v>11</v>
      </c>
      <c r="R1" s="8" t="s">
        <v>12</v>
      </c>
    </row>
    <row r="2" spans="1:18" ht="15.75">
      <c r="A2" s="9">
        <v>1</v>
      </c>
      <c r="B2" s="9">
        <v>20</v>
      </c>
      <c r="C2" s="9">
        <v>150</v>
      </c>
      <c r="D2" s="9">
        <v>0</v>
      </c>
      <c r="E2" t="s">
        <v>13</v>
      </c>
      <c r="G2" s="9">
        <v>14</v>
      </c>
      <c r="H2">
        <f t="array" ref="H2:H5">FREQUENCY(B2:B21,G2:G4)</f>
        <v>10</v>
      </c>
      <c r="J2" s="10" t="s">
        <v>14</v>
      </c>
      <c r="K2" s="11">
        <f>H2</f>
        <v>10</v>
      </c>
      <c r="L2" s="12">
        <f>K2/K6</f>
        <v>0.5</v>
      </c>
      <c r="M2" s="13">
        <f>K2</f>
        <v>10</v>
      </c>
      <c r="N2" s="14">
        <f>L2</f>
        <v>0.5</v>
      </c>
    </row>
    <row r="3" spans="1:18" ht="15.75">
      <c r="A3" s="9">
        <v>2</v>
      </c>
      <c r="B3" s="9">
        <v>54</v>
      </c>
      <c r="C3" s="9">
        <v>380</v>
      </c>
      <c r="D3" s="9">
        <v>0</v>
      </c>
      <c r="E3" t="s">
        <v>13</v>
      </c>
      <c r="G3" s="9">
        <v>60</v>
      </c>
      <c r="H3">
        <v>9</v>
      </c>
      <c r="J3" s="15" t="s">
        <v>15</v>
      </c>
      <c r="K3" s="16">
        <f t="shared" ref="K3:K5" si="0">H3</f>
        <v>9</v>
      </c>
      <c r="L3" s="17">
        <f>K3/K6</f>
        <v>0.45</v>
      </c>
      <c r="M3" s="18">
        <f>M2+K3</f>
        <v>19</v>
      </c>
      <c r="N3" s="19">
        <f>N2+L3</f>
        <v>0.95</v>
      </c>
    </row>
    <row r="4" spans="1:18" ht="15.75">
      <c r="A4" s="9">
        <v>3</v>
      </c>
      <c r="B4" s="9">
        <v>33</v>
      </c>
      <c r="C4" s="9">
        <v>1248</v>
      </c>
      <c r="D4" s="9">
        <v>0</v>
      </c>
      <c r="E4" t="s">
        <v>13</v>
      </c>
      <c r="G4" s="9">
        <v>360</v>
      </c>
      <c r="H4">
        <v>0</v>
      </c>
      <c r="J4" s="15" t="s">
        <v>16</v>
      </c>
      <c r="K4" s="16">
        <f t="shared" si="0"/>
        <v>0</v>
      </c>
      <c r="L4" s="17">
        <f>K4/K6</f>
        <v>0</v>
      </c>
      <c r="M4" s="18">
        <f t="shared" ref="M4:N5" si="1">M3+K4</f>
        <v>19</v>
      </c>
      <c r="N4" s="19">
        <f t="shared" si="1"/>
        <v>0.95</v>
      </c>
    </row>
    <row r="5" spans="1:18" ht="16.5" thickBot="1">
      <c r="A5" s="9">
        <v>4</v>
      </c>
      <c r="B5" s="9">
        <v>2</v>
      </c>
      <c r="C5" s="9">
        <v>5625</v>
      </c>
      <c r="D5" s="9">
        <v>0</v>
      </c>
      <c r="E5" t="s">
        <v>17</v>
      </c>
      <c r="G5" t="s">
        <v>18</v>
      </c>
      <c r="H5">
        <v>1</v>
      </c>
      <c r="J5" s="20" t="s">
        <v>19</v>
      </c>
      <c r="K5" s="21">
        <f t="shared" si="0"/>
        <v>1</v>
      </c>
      <c r="L5" s="22">
        <f>K5/K6</f>
        <v>0.05</v>
      </c>
      <c r="M5" s="23">
        <f t="shared" si="1"/>
        <v>20</v>
      </c>
      <c r="N5" s="24">
        <f t="shared" si="1"/>
        <v>1</v>
      </c>
    </row>
    <row r="6" spans="1:18" ht="16.5" thickBot="1">
      <c r="A6" s="9">
        <v>5</v>
      </c>
      <c r="B6" s="9">
        <v>12</v>
      </c>
      <c r="C6" s="9">
        <v>536</v>
      </c>
      <c r="D6" s="9">
        <v>1</v>
      </c>
      <c r="E6" t="s">
        <v>17</v>
      </c>
      <c r="G6" t="s">
        <v>20</v>
      </c>
      <c r="J6" s="25" t="s">
        <v>20</v>
      </c>
      <c r="K6" s="26">
        <f>SUM(K2:K5)</f>
        <v>20</v>
      </c>
      <c r="L6" s="27">
        <f>SUM(L2:L5)</f>
        <v>1</v>
      </c>
      <c r="M6" s="23"/>
      <c r="N6" s="28"/>
    </row>
    <row r="7" spans="1:18" ht="16.5" thickBot="1">
      <c r="A7" s="9">
        <v>6</v>
      </c>
      <c r="B7" s="9">
        <v>12</v>
      </c>
      <c r="C7" s="9">
        <v>124</v>
      </c>
      <c r="D7" s="9">
        <v>0</v>
      </c>
      <c r="E7" t="s">
        <v>17</v>
      </c>
    </row>
    <row r="8" spans="1:18" ht="16.5" thickBot="1">
      <c r="A8" s="9">
        <v>7</v>
      </c>
      <c r="B8" s="9">
        <v>32</v>
      </c>
      <c r="C8" s="9">
        <v>25</v>
      </c>
      <c r="D8" s="9">
        <v>0</v>
      </c>
      <c r="E8" t="s">
        <v>13</v>
      </c>
      <c r="J8" s="3" t="s">
        <v>5</v>
      </c>
      <c r="K8" s="4" t="s">
        <v>10</v>
      </c>
      <c r="L8" s="5" t="s">
        <v>21</v>
      </c>
      <c r="M8" s="4" t="s">
        <v>22</v>
      </c>
      <c r="N8" s="5" t="s">
        <v>23</v>
      </c>
    </row>
    <row r="9" spans="1:18" ht="15.75">
      <c r="A9" s="9">
        <v>8</v>
      </c>
      <c r="B9" s="9">
        <v>28</v>
      </c>
      <c r="C9" s="9">
        <v>36</v>
      </c>
      <c r="D9" s="9">
        <v>0</v>
      </c>
      <c r="E9" t="s">
        <v>13</v>
      </c>
      <c r="J9" s="15" t="s">
        <v>14</v>
      </c>
      <c r="K9" s="29">
        <v>109</v>
      </c>
      <c r="L9" s="19">
        <f>K9/K13</f>
        <v>0.13797468354430381</v>
      </c>
      <c r="M9" s="13">
        <f>K9</f>
        <v>109</v>
      </c>
      <c r="N9" s="14">
        <f>L9</f>
        <v>0.13797468354430381</v>
      </c>
    </row>
    <row r="10" spans="1:18" ht="15.75">
      <c r="A10" s="9">
        <v>9</v>
      </c>
      <c r="B10" s="9">
        <v>26</v>
      </c>
      <c r="C10" s="9">
        <v>12</v>
      </c>
      <c r="D10" s="9">
        <v>0</v>
      </c>
      <c r="E10" t="s">
        <v>13</v>
      </c>
      <c r="J10" s="15" t="s">
        <v>15</v>
      </c>
      <c r="K10" s="29">
        <v>311</v>
      </c>
      <c r="L10" s="19">
        <f>K10/K13</f>
        <v>0.39367088607594936</v>
      </c>
      <c r="M10" s="18">
        <f>M9+K10</f>
        <v>420</v>
      </c>
      <c r="N10" s="19">
        <f>N9+L10</f>
        <v>0.53164556962025311</v>
      </c>
    </row>
    <row r="11" spans="1:18" ht="15.75">
      <c r="A11" s="9">
        <v>10</v>
      </c>
      <c r="B11" s="9">
        <v>59</v>
      </c>
      <c r="C11" s="9">
        <v>44</v>
      </c>
      <c r="D11" s="9">
        <v>1</v>
      </c>
      <c r="E11" t="s">
        <v>13</v>
      </c>
      <c r="J11" s="15" t="s">
        <v>16</v>
      </c>
      <c r="K11">
        <v>0</v>
      </c>
      <c r="L11" s="19">
        <f>K11/K13</f>
        <v>0</v>
      </c>
      <c r="M11" s="18">
        <f>M10+K11</f>
        <v>420</v>
      </c>
      <c r="N11" s="19">
        <f t="shared" ref="N11:N12" si="2">N10+L11</f>
        <v>0.53164556962025311</v>
      </c>
    </row>
    <row r="12" spans="1:18" ht="16.5" thickBot="1">
      <c r="A12" s="9">
        <v>11</v>
      </c>
      <c r="B12" s="9">
        <v>370</v>
      </c>
      <c r="C12" s="9">
        <v>52</v>
      </c>
      <c r="D12" s="9">
        <v>1</v>
      </c>
      <c r="E12" t="s">
        <v>24</v>
      </c>
      <c r="J12" s="15" t="s">
        <v>19</v>
      </c>
      <c r="K12" s="29">
        <v>370</v>
      </c>
      <c r="L12" s="19">
        <f>K12/K13</f>
        <v>0.46835443037974683</v>
      </c>
      <c r="M12" s="18">
        <v>790</v>
      </c>
      <c r="N12" s="19">
        <f t="shared" si="2"/>
        <v>1</v>
      </c>
    </row>
    <row r="13" spans="1:18" ht="16.5" thickBot="1">
      <c r="A13" s="9">
        <v>12</v>
      </c>
      <c r="B13" s="9">
        <v>33</v>
      </c>
      <c r="C13" s="9">
        <v>26</v>
      </c>
      <c r="D13" s="9">
        <v>0</v>
      </c>
      <c r="E13" t="s">
        <v>13</v>
      </c>
      <c r="J13" s="30" t="s">
        <v>20</v>
      </c>
      <c r="K13" s="31">
        <f>SUM(K9:K12)</f>
        <v>790</v>
      </c>
      <c r="L13" s="32">
        <f>SUM(L9:L12)</f>
        <v>1</v>
      </c>
      <c r="M13" s="33"/>
      <c r="N13" s="34"/>
    </row>
    <row r="14" spans="1:18" ht="16.5" thickBot="1">
      <c r="A14" s="9">
        <v>13</v>
      </c>
      <c r="B14" s="9">
        <v>9</v>
      </c>
      <c r="C14" s="9">
        <v>28</v>
      </c>
      <c r="D14" s="9">
        <v>0</v>
      </c>
      <c r="E14" t="s">
        <v>17</v>
      </c>
    </row>
    <row r="15" spans="1:18" ht="16.5" thickBot="1">
      <c r="A15" s="9">
        <v>14</v>
      </c>
      <c r="B15" s="9">
        <v>10</v>
      </c>
      <c r="C15" s="9">
        <v>26</v>
      </c>
      <c r="D15" s="9">
        <v>0</v>
      </c>
      <c r="E15" t="s">
        <v>17</v>
      </c>
      <c r="J15" s="3" t="s">
        <v>5</v>
      </c>
      <c r="K15" s="4" t="s">
        <v>11</v>
      </c>
      <c r="L15" s="5" t="s">
        <v>12</v>
      </c>
      <c r="M15" s="4" t="s">
        <v>25</v>
      </c>
      <c r="N15" s="5" t="s">
        <v>26</v>
      </c>
    </row>
    <row r="16" spans="1:18" ht="15.75">
      <c r="A16" s="9">
        <v>15</v>
      </c>
      <c r="B16" s="9">
        <v>12</v>
      </c>
      <c r="C16" s="9">
        <v>59</v>
      </c>
      <c r="D16" s="9">
        <v>0</v>
      </c>
      <c r="E16" t="s">
        <v>17</v>
      </c>
      <c r="J16" s="15" t="s">
        <v>14</v>
      </c>
      <c r="K16" s="29">
        <v>8014</v>
      </c>
      <c r="L16" s="19">
        <f>K16/K20</f>
        <v>0.79956100967774124</v>
      </c>
      <c r="M16" s="13">
        <f>K16</f>
        <v>8014</v>
      </c>
      <c r="N16" s="14">
        <f>L16</f>
        <v>0.79956100967774124</v>
      </c>
    </row>
    <row r="17" spans="1:14" ht="15.75">
      <c r="A17" s="9">
        <v>16</v>
      </c>
      <c r="B17" s="9">
        <v>12</v>
      </c>
      <c r="C17" s="9">
        <v>63</v>
      </c>
      <c r="D17" s="9">
        <v>0</v>
      </c>
      <c r="E17" t="s">
        <v>17</v>
      </c>
      <c r="J17" s="15" t="s">
        <v>15</v>
      </c>
      <c r="K17" s="29">
        <v>1957</v>
      </c>
      <c r="L17" s="19">
        <f>K17/K20</f>
        <v>0.19525092287738202</v>
      </c>
      <c r="M17" s="18">
        <f>M16+K17</f>
        <v>9971</v>
      </c>
      <c r="N17" s="19">
        <f>N16+L17</f>
        <v>0.99481193255512324</v>
      </c>
    </row>
    <row r="18" spans="1:14" ht="15.75">
      <c r="A18" s="9">
        <v>17</v>
      </c>
      <c r="B18" s="9">
        <v>14</v>
      </c>
      <c r="C18" s="9">
        <v>856</v>
      </c>
      <c r="D18" s="9">
        <v>1</v>
      </c>
      <c r="E18" t="s">
        <v>17</v>
      </c>
      <c r="J18" s="15" t="s">
        <v>16</v>
      </c>
      <c r="K18" s="29">
        <v>0</v>
      </c>
      <c r="L18" s="19">
        <f>K18/K20</f>
        <v>0</v>
      </c>
      <c r="M18" s="18">
        <f t="shared" ref="M18:N19" si="3">M17+K18</f>
        <v>9971</v>
      </c>
      <c r="N18" s="19">
        <f t="shared" si="3"/>
        <v>0.99481193255512324</v>
      </c>
    </row>
    <row r="19" spans="1:14" ht="16.5" thickBot="1">
      <c r="A19" s="9">
        <v>18</v>
      </c>
      <c r="B19" s="9">
        <v>14</v>
      </c>
      <c r="C19" s="9">
        <v>645</v>
      </c>
      <c r="D19" s="9">
        <v>1</v>
      </c>
      <c r="E19" t="s">
        <v>17</v>
      </c>
      <c r="J19" s="15" t="s">
        <v>19</v>
      </c>
      <c r="K19" s="16">
        <v>52</v>
      </c>
      <c r="L19" s="19">
        <f>K19/K20</f>
        <v>5.1880674448767832E-3</v>
      </c>
      <c r="M19" s="18">
        <f t="shared" si="3"/>
        <v>10023</v>
      </c>
      <c r="N19" s="19">
        <f t="shared" si="3"/>
        <v>1</v>
      </c>
    </row>
    <row r="20" spans="1:14" ht="16.5" thickBot="1">
      <c r="A20" s="9">
        <v>19</v>
      </c>
      <c r="B20" s="9">
        <v>12</v>
      </c>
      <c r="C20" s="9">
        <v>52</v>
      </c>
      <c r="D20" s="9">
        <v>1</v>
      </c>
      <c r="E20" t="s">
        <v>17</v>
      </c>
      <c r="J20" s="30" t="s">
        <v>20</v>
      </c>
      <c r="K20" s="31">
        <f>SUM(K16:K19)</f>
        <v>10023</v>
      </c>
      <c r="L20" s="32">
        <f>SUM(L16:L19)</f>
        <v>1</v>
      </c>
      <c r="M20" s="33"/>
      <c r="N20" s="34"/>
    </row>
    <row r="21" spans="1:14" ht="15.75">
      <c r="A21" s="9">
        <v>20</v>
      </c>
      <c r="B21" s="9">
        <v>26</v>
      </c>
      <c r="C21" s="9">
        <v>36</v>
      </c>
      <c r="D21" s="9">
        <v>1</v>
      </c>
      <c r="E21" t="s">
        <v>13</v>
      </c>
    </row>
    <row r="22" spans="1:14" ht="15.75">
      <c r="A22" s="9" t="s">
        <v>27</v>
      </c>
      <c r="B22" s="9"/>
      <c r="C22" s="9"/>
      <c r="D22" s="9"/>
      <c r="E22" s="9"/>
    </row>
    <row r="23" spans="1:14" ht="15.75">
      <c r="A23" s="9" t="s">
        <v>28</v>
      </c>
      <c r="B23" s="9">
        <f>SUMIF(D2:D21,"&gt;0,5",B2:B21)</f>
        <v>507</v>
      </c>
      <c r="C23" s="9">
        <f>SUMIF(D2:D21,"&gt;0,5",C2:C21)</f>
        <v>2221</v>
      </c>
      <c r="D23" s="9"/>
      <c r="E23" s="9"/>
    </row>
    <row r="24" spans="1:14" ht="16.5" thickBot="1">
      <c r="A24" s="9" t="s">
        <v>29</v>
      </c>
      <c r="B24" s="9">
        <f>SUMIF(D2:D21,"&lt;0,5",B2:B21)</f>
        <v>283</v>
      </c>
      <c r="C24" s="9">
        <f>SUMIF(D2:D21,"&lt;0,5",C2:C21)</f>
        <v>7802</v>
      </c>
      <c r="D24" s="9"/>
      <c r="E24" s="9"/>
    </row>
    <row r="25" spans="1:14" ht="16.5" thickBot="1">
      <c r="A25" s="9" t="s">
        <v>30</v>
      </c>
      <c r="B25" s="9"/>
      <c r="C25" s="9"/>
      <c r="D25" s="9"/>
      <c r="E25" s="9"/>
      <c r="J25" s="10"/>
      <c r="K25" s="33" t="s">
        <v>31</v>
      </c>
      <c r="L25" s="35"/>
      <c r="M25" s="34"/>
    </row>
    <row r="26" spans="1:14" ht="16.5" thickBot="1">
      <c r="A26" s="9" t="s">
        <v>32</v>
      </c>
      <c r="B26" s="9">
        <f>COUNT(D2:D21)</f>
        <v>20</v>
      </c>
      <c r="C26" s="9">
        <f>COUNT(D2:D21)</f>
        <v>20</v>
      </c>
      <c r="D26" s="9"/>
      <c r="J26" s="3" t="s">
        <v>5</v>
      </c>
      <c r="K26" s="36">
        <v>0</v>
      </c>
      <c r="L26" s="37">
        <v>1</v>
      </c>
      <c r="M26" s="38" t="s">
        <v>20</v>
      </c>
    </row>
    <row r="27" spans="1:14" ht="15.75">
      <c r="A27" s="9" t="s">
        <v>29</v>
      </c>
      <c r="B27" s="9">
        <f>SUM(D2:D21)</f>
        <v>7</v>
      </c>
      <c r="C27" s="9">
        <f>SUM(D2:D21)</f>
        <v>7</v>
      </c>
      <c r="D27" s="9"/>
      <c r="J27" s="15" t="s">
        <v>14</v>
      </c>
      <c r="K27" s="39">
        <v>6</v>
      </c>
      <c r="L27" s="40">
        <v>4</v>
      </c>
      <c r="M27" s="41">
        <v>10</v>
      </c>
    </row>
    <row r="28" spans="1:14" ht="15.75">
      <c r="A28" s="9" t="s">
        <v>33</v>
      </c>
      <c r="B28" s="42">
        <f>B23/13</f>
        <v>39</v>
      </c>
      <c r="C28" s="42">
        <f>C23/13</f>
        <v>170.84615384615384</v>
      </c>
      <c r="D28" s="9"/>
      <c r="J28" s="15" t="s">
        <v>15</v>
      </c>
      <c r="K28" s="39">
        <v>7</v>
      </c>
      <c r="L28" s="40">
        <v>2</v>
      </c>
      <c r="M28" s="41">
        <v>9</v>
      </c>
    </row>
    <row r="29" spans="1:14" ht="15.75">
      <c r="A29" s="9" t="s">
        <v>34</v>
      </c>
      <c r="B29" s="42">
        <f>B24/B27</f>
        <v>40.428571428571431</v>
      </c>
      <c r="C29" s="42">
        <f>C24/C27</f>
        <v>1114.5714285714287</v>
      </c>
      <c r="D29" s="9"/>
      <c r="J29" s="15" t="s">
        <v>16</v>
      </c>
      <c r="K29" s="39"/>
      <c r="L29" s="40"/>
      <c r="M29" s="41"/>
    </row>
    <row r="30" spans="1:14" ht="15.75" thickBot="1">
      <c r="J30" s="20" t="s">
        <v>19</v>
      </c>
      <c r="K30" s="36"/>
      <c r="L30" s="37">
        <v>1</v>
      </c>
      <c r="M30" s="38">
        <v>1</v>
      </c>
    </row>
    <row r="31" spans="1:14" ht="15.75" thickBot="1">
      <c r="B31">
        <f>13*B28*C28</f>
        <v>86619</v>
      </c>
      <c r="J31" s="20" t="s">
        <v>20</v>
      </c>
      <c r="K31" s="36">
        <v>13</v>
      </c>
      <c r="L31" s="37">
        <v>7</v>
      </c>
      <c r="M31" s="38">
        <v>20</v>
      </c>
    </row>
    <row r="32" spans="1:14">
      <c r="B32" s="1">
        <f>7*B29*C29</f>
        <v>315423.71428571432</v>
      </c>
    </row>
    <row r="33" spans="2:2">
      <c r="B33" s="1">
        <f>B31+B32</f>
        <v>402042.71428571432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Hárok4</vt:lpstr>
      <vt:lpstr>Hárok1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chajdiak</dc:creator>
  <cp:lastModifiedBy>uzivatel2</cp:lastModifiedBy>
  <dcterms:created xsi:type="dcterms:W3CDTF">2011-06-13T10:16:41Z</dcterms:created>
  <dcterms:modified xsi:type="dcterms:W3CDTF">2011-06-14T06:21:49Z</dcterms:modified>
</cp:coreProperties>
</file>