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9555" yWindow="-15" windowWidth="9360" windowHeight="6810"/>
  </bookViews>
  <sheets>
    <sheet name="ZVISLOV" sheetId="1" r:id="rId1"/>
  </sheets>
  <definedNames>
    <definedName name="_Regression_Int" localSheetId="0" hidden="1">1</definedName>
    <definedName name="_xlnm.Print_Area" localSheetId="0">ZVISLOV!$A$1:$F$40</definedName>
    <definedName name="Print_Area_MI" localSheetId="0">ZVISLOV!$A$1:$F$40</definedName>
  </definedNames>
  <calcPr calcId="125725"/>
</workbook>
</file>

<file path=xl/calcChain.xml><?xml version="1.0" encoding="utf-8"?>
<calcChain xmlns="http://schemas.openxmlformats.org/spreadsheetml/2006/main">
  <c r="C7" i="1"/>
  <c r="D7"/>
  <c r="B7"/>
  <c r="C4"/>
  <c r="B4"/>
  <c r="C15"/>
  <c r="B15"/>
  <c r="E4"/>
  <c r="D5"/>
  <c r="E5"/>
  <c r="D6"/>
  <c r="E6"/>
  <c r="E7"/>
  <c r="D8"/>
  <c r="E8"/>
  <c r="B9"/>
  <c r="C9"/>
  <c r="D10"/>
  <c r="E10"/>
  <c r="D11"/>
  <c r="E11"/>
  <c r="D12"/>
  <c r="E12"/>
  <c r="B16"/>
  <c r="C16"/>
  <c r="D16"/>
  <c r="B17"/>
  <c r="C17"/>
  <c r="D17"/>
  <c r="B18"/>
  <c r="C18"/>
  <c r="D18"/>
  <c r="B19"/>
  <c r="C19"/>
  <c r="D19"/>
  <c r="B20"/>
  <c r="B21"/>
  <c r="C21"/>
  <c r="E21"/>
  <c r="B22"/>
  <c r="C22"/>
  <c r="B23"/>
  <c r="C23"/>
  <c r="D23"/>
  <c r="E23"/>
  <c r="B24"/>
  <c r="C24"/>
  <c r="D24"/>
  <c r="B25"/>
  <c r="C25"/>
  <c r="E25"/>
  <c r="E16"/>
  <c r="D25"/>
  <c r="E18"/>
  <c r="D21"/>
  <c r="C20"/>
  <c r="D20"/>
  <c r="E19"/>
  <c r="D22"/>
  <c r="D9"/>
  <c r="E22"/>
  <c r="E17"/>
  <c r="C31"/>
  <c r="E9"/>
  <c r="D4"/>
  <c r="C30"/>
  <c r="C37"/>
  <c r="D37"/>
  <c r="E20"/>
  <c r="C32"/>
  <c r="D32"/>
  <c r="D31"/>
  <c r="C36"/>
  <c r="D36"/>
  <c r="C33"/>
  <c r="D33"/>
  <c r="C35"/>
  <c r="D35"/>
  <c r="E24"/>
  <c r="C38"/>
  <c r="D38"/>
  <c r="C39"/>
  <c r="D39"/>
  <c r="C34"/>
  <c r="D34"/>
</calcChain>
</file>

<file path=xl/sharedStrings.xml><?xml version="1.0" encoding="utf-8"?>
<sst xmlns="http://schemas.openxmlformats.org/spreadsheetml/2006/main" count="51" uniqueCount="39">
  <si>
    <t>PYRAMIDA Z/VI</t>
  </si>
  <si>
    <t>HODNOTY ABSLOLUTNYCH UKAZOVATELOV</t>
  </si>
  <si>
    <t>Z</t>
  </si>
  <si>
    <t>VS</t>
  </si>
  <si>
    <t>ON</t>
  </si>
  <si>
    <t>ODP</t>
  </si>
  <si>
    <t>OSTN</t>
  </si>
  <si>
    <t>V</t>
  </si>
  <si>
    <t>VI</t>
  </si>
  <si>
    <t>HODNOTY RELATIVNYCH UKAZOVATELOV</t>
  </si>
  <si>
    <t>Z/VI</t>
  </si>
  <si>
    <t>Z/V</t>
  </si>
  <si>
    <t>VS/V</t>
  </si>
  <si>
    <t>ON/V</t>
  </si>
  <si>
    <t>ODP/V</t>
  </si>
  <si>
    <t>V/VI</t>
  </si>
  <si>
    <t>HODNOTY ROZKLADOV</t>
  </si>
  <si>
    <t>UROVEN</t>
  </si>
  <si>
    <t>F0</t>
  </si>
  <si>
    <t>F1</t>
  </si>
  <si>
    <t>F11</t>
  </si>
  <si>
    <t>F12</t>
  </si>
  <si>
    <t>F13</t>
  </si>
  <si>
    <t>F14</t>
  </si>
  <si>
    <t>F15</t>
  </si>
  <si>
    <t>F2</t>
  </si>
  <si>
    <t>F21</t>
  </si>
  <si>
    <t>F22</t>
  </si>
  <si>
    <t>OSTN/V</t>
  </si>
  <si>
    <t>ROZKLAD</t>
  </si>
  <si>
    <t>INDEX</t>
  </si>
  <si>
    <t>V %</t>
  </si>
  <si>
    <t>ROZDIEL</t>
  </si>
  <si>
    <t>NU</t>
  </si>
  <si>
    <t>NU/V</t>
  </si>
  <si>
    <t>Subor firiem SR.</t>
  </si>
  <si>
    <t>MAJ</t>
  </si>
  <si>
    <t>V/MAJ</t>
  </si>
  <si>
    <t>MAJ/VI</t>
  </si>
</sst>
</file>

<file path=xl/styles.xml><?xml version="1.0" encoding="utf-8"?>
<styleSheet xmlns="http://schemas.openxmlformats.org/spreadsheetml/2006/main">
  <numFmts count="6">
    <numFmt numFmtId="166" formatCode="#.00"/>
    <numFmt numFmtId="169" formatCode="0.000_)"/>
    <numFmt numFmtId="170" formatCode="0.0_)"/>
    <numFmt numFmtId="171" formatCode="0.000"/>
    <numFmt numFmtId="173" formatCode="0.0000000"/>
    <numFmt numFmtId="174" formatCode="0.0000"/>
  </numFmts>
  <fonts count="4">
    <font>
      <sz val="12"/>
      <name val="Courier"/>
    </font>
    <font>
      <sz val="12"/>
      <color indexed="8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166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2" fillId="0" borderId="1">
      <protection locked="0"/>
    </xf>
  </cellStyleXfs>
  <cellXfs count="48">
    <xf numFmtId="0" fontId="0" fillId="0" borderId="0" xfId="0"/>
    <xf numFmtId="0" fontId="0" fillId="0" borderId="0" xfId="0" applyAlignment="1" applyProtection="1">
      <alignment horizontal="left"/>
    </xf>
    <xf numFmtId="169" fontId="0" fillId="0" borderId="0" xfId="0" applyNumberFormat="1" applyProtection="1"/>
    <xf numFmtId="0" fontId="1" fillId="0" borderId="2" xfId="0" applyFont="1" applyFill="1" applyBorder="1"/>
    <xf numFmtId="0" fontId="1" fillId="0" borderId="3" xfId="0" applyFont="1" applyFill="1" applyBorder="1" applyAlignment="1" applyProtection="1"/>
    <xf numFmtId="0" fontId="1" fillId="0" borderId="4" xfId="0" applyFont="1" applyFill="1" applyBorder="1" applyAlignment="1" applyProtection="1"/>
    <xf numFmtId="0" fontId="1" fillId="0" borderId="5" xfId="0" applyFont="1" applyFill="1" applyBorder="1"/>
    <xf numFmtId="0" fontId="1" fillId="0" borderId="2" xfId="0" applyFont="1" applyFill="1" applyBorder="1" applyAlignment="1" applyProtection="1"/>
    <xf numFmtId="169" fontId="1" fillId="0" borderId="6" xfId="0" applyNumberFormat="1" applyFont="1" applyFill="1" applyBorder="1" applyProtection="1"/>
    <xf numFmtId="169" fontId="1" fillId="0" borderId="7" xfId="0" applyNumberFormat="1" applyFont="1" applyFill="1" applyBorder="1" applyProtection="1"/>
    <xf numFmtId="0" fontId="1" fillId="0" borderId="8" xfId="0" applyFont="1" applyFill="1" applyBorder="1" applyAlignment="1" applyProtection="1"/>
    <xf numFmtId="169" fontId="1" fillId="0" borderId="8" xfId="0" applyNumberFormat="1" applyFont="1" applyFill="1" applyBorder="1" applyProtection="1"/>
    <xf numFmtId="0" fontId="1" fillId="0" borderId="4" xfId="0" applyFont="1" applyFill="1" applyBorder="1"/>
    <xf numFmtId="171" fontId="1" fillId="0" borderId="6" xfId="0" applyNumberFormat="1" applyFont="1" applyFill="1" applyBorder="1" applyProtection="1"/>
    <xf numFmtId="171" fontId="1" fillId="0" borderId="8" xfId="0" applyNumberFormat="1" applyFont="1" applyFill="1" applyBorder="1" applyProtection="1"/>
    <xf numFmtId="171" fontId="1" fillId="0" borderId="7" xfId="0" applyNumberFormat="1" applyFont="1" applyFill="1" applyBorder="1" applyProtection="1"/>
    <xf numFmtId="171" fontId="0" fillId="0" borderId="0" xfId="0" applyNumberFormat="1" applyProtection="1"/>
    <xf numFmtId="171" fontId="1" fillId="0" borderId="7" xfId="0" applyNumberFormat="1" applyFont="1" applyFill="1" applyBorder="1"/>
    <xf numFmtId="0" fontId="1" fillId="0" borderId="0" xfId="0" applyFont="1" applyFill="1" applyBorder="1"/>
    <xf numFmtId="170" fontId="1" fillId="0" borderId="0" xfId="0" applyNumberFormat="1" applyFont="1" applyFill="1" applyBorder="1" applyProtection="1"/>
    <xf numFmtId="170" fontId="1" fillId="0" borderId="9" xfId="0" applyNumberFormat="1" applyFont="1" applyFill="1" applyBorder="1" applyProtection="1"/>
    <xf numFmtId="170" fontId="1" fillId="0" borderId="10" xfId="0" applyNumberFormat="1" applyFont="1" applyFill="1" applyBorder="1" applyProtection="1"/>
    <xf numFmtId="171" fontId="0" fillId="0" borderId="0" xfId="0" applyNumberFormat="1"/>
    <xf numFmtId="173" fontId="0" fillId="0" borderId="0" xfId="0" applyNumberFormat="1"/>
    <xf numFmtId="174" fontId="0" fillId="0" borderId="0" xfId="0" applyNumberFormat="1"/>
    <xf numFmtId="171" fontId="1" fillId="0" borderId="0" xfId="0" applyNumberFormat="1" applyFont="1" applyFill="1" applyBorder="1" applyProtection="1"/>
    <xf numFmtId="0" fontId="1" fillId="0" borderId="5" xfId="0" applyFont="1" applyFill="1" applyBorder="1" applyAlignment="1" applyProtection="1">
      <alignment horizontal="right"/>
    </xf>
    <xf numFmtId="0" fontId="1" fillId="0" borderId="11" xfId="0" applyFont="1" applyFill="1" applyBorder="1" applyAlignment="1" applyProtection="1">
      <alignment horizontal="right"/>
    </xf>
    <xf numFmtId="169" fontId="1" fillId="0" borderId="11" xfId="0" applyNumberFormat="1" applyFont="1" applyFill="1" applyBorder="1" applyAlignment="1" applyProtection="1">
      <alignment horizontal="right"/>
    </xf>
    <xf numFmtId="169" fontId="1" fillId="0" borderId="5" xfId="0" applyNumberFormat="1" applyFont="1" applyFill="1" applyBorder="1" applyAlignment="1" applyProtection="1">
      <alignment horizontal="right"/>
    </xf>
    <xf numFmtId="170" fontId="1" fillId="0" borderId="12" xfId="0" applyNumberFormat="1" applyFont="1" applyFill="1" applyBorder="1" applyProtection="1"/>
    <xf numFmtId="0" fontId="0" fillId="0" borderId="0" xfId="0" applyBorder="1"/>
    <xf numFmtId="171" fontId="0" fillId="0" borderId="0" xfId="0" applyNumberFormat="1" applyBorder="1"/>
    <xf numFmtId="0" fontId="1" fillId="0" borderId="13" xfId="0" applyFont="1" applyFill="1" applyBorder="1" applyProtection="1"/>
    <xf numFmtId="0" fontId="1" fillId="0" borderId="14" xfId="0" applyFont="1" applyFill="1" applyBorder="1" applyProtection="1"/>
    <xf numFmtId="3" fontId="0" fillId="0" borderId="6" xfId="0" applyNumberFormat="1" applyBorder="1"/>
    <xf numFmtId="3" fontId="0" fillId="0" borderId="15" xfId="0" applyNumberFormat="1" applyBorder="1"/>
    <xf numFmtId="3" fontId="1" fillId="0" borderId="7" xfId="0" applyNumberFormat="1" applyFont="1" applyFill="1" applyBorder="1" applyAlignment="1" applyProtection="1"/>
    <xf numFmtId="3" fontId="0" fillId="0" borderId="0" xfId="0" applyNumberFormat="1" applyAlignment="1" applyProtection="1">
      <alignment horizontal="right"/>
    </xf>
    <xf numFmtId="3" fontId="0" fillId="0" borderId="7" xfId="0" applyNumberFormat="1" applyBorder="1"/>
    <xf numFmtId="3" fontId="0" fillId="0" borderId="0" xfId="0" applyNumberFormat="1" applyBorder="1"/>
    <xf numFmtId="3" fontId="1" fillId="0" borderId="7" xfId="0" applyNumberFormat="1" applyFont="1" applyFill="1" applyBorder="1" applyAlignment="1" applyProtection="1">
      <alignment horizontal="right"/>
    </xf>
    <xf numFmtId="3" fontId="1" fillId="0" borderId="7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3" fontId="1" fillId="0" borderId="8" xfId="0" applyNumberFormat="1" applyFont="1" applyFill="1" applyBorder="1" applyProtection="1"/>
    <xf numFmtId="3" fontId="0" fillId="0" borderId="0" xfId="0" applyNumberFormat="1" applyProtection="1"/>
    <xf numFmtId="1" fontId="1" fillId="0" borderId="11" xfId="0" applyNumberFormat="1" applyFont="1" applyFill="1" applyBorder="1" applyAlignment="1" applyProtection="1">
      <alignment horizontal="right"/>
    </xf>
    <xf numFmtId="1" fontId="1" fillId="0" borderId="5" xfId="0" applyNumberFormat="1" applyFont="1" applyFill="1" applyBorder="1" applyAlignment="1" applyProtection="1">
      <alignment horizontal="right"/>
    </xf>
  </cellXfs>
  <cellStyles count="13">
    <cellStyle name="Date" xfId="1"/>
    <cellStyle name="F2" xfId="2"/>
    <cellStyle name="F3" xfId="3"/>
    <cellStyle name="F4" xfId="4"/>
    <cellStyle name="F5" xfId="5"/>
    <cellStyle name="F6" xfId="6"/>
    <cellStyle name="F7" xfId="7"/>
    <cellStyle name="F8" xfId="8"/>
    <cellStyle name="Fixed" xfId="9"/>
    <cellStyle name="Heading1" xfId="10"/>
    <cellStyle name="Heading2" xfId="11"/>
    <cellStyle name="Normal" xfId="0" builtinId="0"/>
    <cellStyle name="Total" xfId="12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layout>
        <c:manualLayout>
          <c:xMode val="edge"/>
          <c:yMode val="edge"/>
          <c:x val="0.44771310448938978"/>
          <c:y val="3.0732860520094562E-2"/>
        </c:manualLayout>
      </c:layout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k-SK"/>
        </a:p>
      </c:txPr>
    </c:title>
    <c:plotArea>
      <c:layout>
        <c:manualLayout>
          <c:layoutTarget val="inner"/>
          <c:xMode val="edge"/>
          <c:yMode val="edge"/>
          <c:x val="0.10294134073309323"/>
          <c:y val="0.15602872901136094"/>
          <c:w val="0.87418440146356957"/>
          <c:h val="0.73759035532643347"/>
        </c:manualLayout>
      </c:layout>
      <c:barChart>
        <c:barDir val="col"/>
        <c:grouping val="clustered"/>
        <c:ser>
          <c:idx val="0"/>
          <c:order val="0"/>
          <c:tx>
            <c:strRef>
              <c:f>ZVISLOV!$C$29</c:f>
              <c:strCache>
                <c:ptCount val="1"/>
                <c:pt idx="0">
                  <c:v>ROZKLAD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(ZVISLOV!$B$32,ZVISLOV!$B$33,ZVISLOV!$B$34,ZVISLOV!$B$35,ZVISLOV!$B$36,ZVISLOV!$B$38,ZVISLOV!$B$39)</c:f>
              <c:strCache>
                <c:ptCount val="7"/>
                <c:pt idx="0">
                  <c:v>VS/V</c:v>
                </c:pt>
                <c:pt idx="1">
                  <c:v>ON/V</c:v>
                </c:pt>
                <c:pt idx="2">
                  <c:v>ODP/V</c:v>
                </c:pt>
                <c:pt idx="3">
                  <c:v>NU/V</c:v>
                </c:pt>
                <c:pt idx="4">
                  <c:v>OSTN/V</c:v>
                </c:pt>
                <c:pt idx="5">
                  <c:v>V/MAJ</c:v>
                </c:pt>
                <c:pt idx="6">
                  <c:v>MAJ/VI</c:v>
                </c:pt>
              </c:strCache>
            </c:strRef>
          </c:cat>
          <c:val>
            <c:numRef>
              <c:f>(ZVISLOV!$C$32,ZVISLOV!$C$33,ZVISLOV!$C$34,ZVISLOV!$C$35,ZVISLOV!$C$36,ZVISLOV!$C$38,ZVISLOV!$C$39)</c:f>
              <c:numCache>
                <c:formatCode>0.000</c:formatCode>
                <c:ptCount val="7"/>
                <c:pt idx="0">
                  <c:v>-3.1059705028322112E-2</c:v>
                </c:pt>
                <c:pt idx="1">
                  <c:v>-7.7295358449215599E-3</c:v>
                </c:pt>
                <c:pt idx="2">
                  <c:v>-1.9006030160146216E-2</c:v>
                </c:pt>
                <c:pt idx="3">
                  <c:v>1.0515458565399229E-2</c:v>
                </c:pt>
                <c:pt idx="4">
                  <c:v>6.8653047868965186E-2</c:v>
                </c:pt>
                <c:pt idx="5">
                  <c:v>8.8676134546476874E-3</c:v>
                </c:pt>
                <c:pt idx="6">
                  <c:v>1.7336777997554646E-3</c:v>
                </c:pt>
              </c:numCache>
            </c:numRef>
          </c:val>
        </c:ser>
        <c:axId val="182976896"/>
        <c:axId val="182978432"/>
      </c:barChart>
      <c:catAx>
        <c:axId val="182976896"/>
        <c:scaling>
          <c:orientation val="minMax"/>
        </c:scaling>
        <c:axPos val="b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82978432"/>
        <c:crosses val="autoZero"/>
        <c:auto val="1"/>
        <c:lblAlgn val="ctr"/>
        <c:lblOffset val="100"/>
        <c:tickLblSkip val="1"/>
        <c:tickMarkSkip val="1"/>
      </c:catAx>
      <c:valAx>
        <c:axId val="1829784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8297689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layout>
        <c:manualLayout>
          <c:xMode val="edge"/>
          <c:yMode val="edge"/>
          <c:x val="0.44771310448938978"/>
          <c:y val="3.0732860520094562E-2"/>
        </c:manualLayout>
      </c:layout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k-SK"/>
        </a:p>
      </c:txPr>
    </c:title>
    <c:plotArea>
      <c:layout>
        <c:manualLayout>
          <c:layoutTarget val="inner"/>
          <c:xMode val="edge"/>
          <c:yMode val="edge"/>
          <c:x val="0.10294134073309323"/>
          <c:y val="0.15602872901136094"/>
          <c:w val="0.87418440146356957"/>
          <c:h val="0.73759035532643347"/>
        </c:manualLayout>
      </c:layout>
      <c:barChart>
        <c:barDir val="col"/>
        <c:grouping val="clustered"/>
        <c:ser>
          <c:idx val="0"/>
          <c:order val="0"/>
          <c:tx>
            <c:strRef>
              <c:f>ZVISLOV!$C$29</c:f>
              <c:strCache>
                <c:ptCount val="1"/>
                <c:pt idx="0">
                  <c:v>ROZKLAD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(ZVISLOV!$B$31,ZVISLOV!$B$38,ZVISLOV!$B$39)</c:f>
              <c:strCache>
                <c:ptCount val="3"/>
                <c:pt idx="0">
                  <c:v>Z/V</c:v>
                </c:pt>
                <c:pt idx="1">
                  <c:v>V/MAJ</c:v>
                </c:pt>
                <c:pt idx="2">
                  <c:v>MAJ/VI</c:v>
                </c:pt>
              </c:strCache>
            </c:strRef>
          </c:cat>
          <c:val>
            <c:numRef>
              <c:f>(ZVISLOV!$C$31,ZVISLOV!$C$38,ZVISLOV!$C$39)</c:f>
              <c:numCache>
                <c:formatCode>0.000</c:formatCode>
                <c:ptCount val="3"/>
                <c:pt idx="0">
                  <c:v>2.1373235400974577E-2</c:v>
                </c:pt>
                <c:pt idx="1">
                  <c:v>8.8676134546476874E-3</c:v>
                </c:pt>
                <c:pt idx="2">
                  <c:v>1.7336777997554646E-3</c:v>
                </c:pt>
              </c:numCache>
            </c:numRef>
          </c:val>
        </c:ser>
        <c:axId val="183228672"/>
        <c:axId val="153416064"/>
      </c:barChart>
      <c:catAx>
        <c:axId val="183228672"/>
        <c:scaling>
          <c:orientation val="minMax"/>
        </c:scaling>
        <c:axPos val="b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53416064"/>
        <c:crosses val="autoZero"/>
        <c:auto val="1"/>
        <c:lblAlgn val="ctr"/>
        <c:lblOffset val="100"/>
        <c:tickLblSkip val="1"/>
        <c:tickMarkSkip val="1"/>
      </c:catAx>
      <c:valAx>
        <c:axId val="1534160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8322867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2</xdr:row>
      <xdr:rowOff>114300</xdr:rowOff>
    </xdr:from>
    <xdr:to>
      <xdr:col>12</xdr:col>
      <xdr:colOff>600075</xdr:colOff>
      <xdr:row>22</xdr:row>
      <xdr:rowOff>95250</xdr:rowOff>
    </xdr:to>
    <xdr:graphicFrame macro="">
      <xdr:nvGraphicFramePr>
        <xdr:cNvPr id="103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428625</xdr:colOff>
      <xdr:row>23</xdr:row>
      <xdr:rowOff>180975</xdr:rowOff>
    </xdr:from>
    <xdr:to>
      <xdr:col>12</xdr:col>
      <xdr:colOff>638175</xdr:colOff>
      <xdr:row>43</xdr:row>
      <xdr:rowOff>152400</xdr:rowOff>
    </xdr:to>
    <xdr:graphicFrame macro="">
      <xdr:nvGraphicFramePr>
        <xdr:cNvPr id="103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9" transitionEvaluation="1"/>
  <dimension ref="A1:L40"/>
  <sheetViews>
    <sheetView showGridLines="0" tabSelected="1" topLeftCell="A9" workbookViewId="0">
      <selection activeCell="A19" sqref="A19"/>
    </sheetView>
  </sheetViews>
  <sheetFormatPr defaultColWidth="9.796875" defaultRowHeight="15.75"/>
  <cols>
    <col min="2" max="3" width="9.8984375" bestFit="1" customWidth="1"/>
    <col min="5" max="5" width="8.796875" customWidth="1"/>
    <col min="6" max="6" width="1.796875" customWidth="1"/>
    <col min="8" max="8" width="10" bestFit="1" customWidth="1"/>
  </cols>
  <sheetData>
    <row r="1" spans="1:12">
      <c r="A1" s="1" t="s">
        <v>0</v>
      </c>
      <c r="C1" s="1" t="s">
        <v>35</v>
      </c>
    </row>
    <row r="2" spans="1:12" ht="16.5" thickBot="1">
      <c r="A2" s="1" t="s">
        <v>1</v>
      </c>
    </row>
    <row r="3" spans="1:12" ht="16.5" thickTop="1">
      <c r="A3" s="3"/>
      <c r="B3" s="33">
        <v>2007</v>
      </c>
      <c r="C3" s="34">
        <v>2008</v>
      </c>
      <c r="D3" s="27" t="s">
        <v>30</v>
      </c>
      <c r="E3" s="26" t="s">
        <v>32</v>
      </c>
      <c r="F3" s="12"/>
      <c r="J3" s="31"/>
      <c r="K3" s="22"/>
    </row>
    <row r="4" spans="1:12">
      <c r="A4" s="4" t="s">
        <v>2</v>
      </c>
      <c r="B4" s="35">
        <f>1895+13</f>
        <v>1908</v>
      </c>
      <c r="C4" s="36">
        <f>3073+106</f>
        <v>3179</v>
      </c>
      <c r="D4" s="11">
        <f t="shared" ref="D4:D12" si="0">C4/B4</f>
        <v>1.6661425576519917</v>
      </c>
      <c r="E4" s="44">
        <f t="shared" ref="E4:E12" si="1">C4-B4</f>
        <v>1271</v>
      </c>
      <c r="F4" s="12"/>
      <c r="J4" s="31"/>
    </row>
    <row r="5" spans="1:12">
      <c r="A5" s="5" t="s">
        <v>3</v>
      </c>
      <c r="B5" s="37">
        <v>51848</v>
      </c>
      <c r="C5" s="38">
        <v>57753</v>
      </c>
      <c r="D5" s="9">
        <f t="shared" si="0"/>
        <v>1.1138906033019595</v>
      </c>
      <c r="E5" s="45">
        <f t="shared" si="1"/>
        <v>5905</v>
      </c>
      <c r="F5" s="12"/>
      <c r="J5" s="31"/>
      <c r="K5" s="31"/>
    </row>
    <row r="6" spans="1:12">
      <c r="A6" s="5" t="s">
        <v>4</v>
      </c>
      <c r="B6" s="39">
        <v>10490</v>
      </c>
      <c r="C6" s="40">
        <v>11760</v>
      </c>
      <c r="D6" s="9">
        <f t="shared" si="0"/>
        <v>1.121067683508103</v>
      </c>
      <c r="E6" s="45">
        <f t="shared" si="1"/>
        <v>1270</v>
      </c>
      <c r="F6" s="12"/>
      <c r="J6" s="32"/>
      <c r="K6" s="31"/>
      <c r="L6" s="22"/>
    </row>
    <row r="7" spans="1:12">
      <c r="A7" s="5" t="s">
        <v>5</v>
      </c>
      <c r="B7" s="41">
        <f>4300+2449</f>
        <v>6749</v>
      </c>
      <c r="C7" s="38">
        <f>4986+3311</f>
        <v>8297</v>
      </c>
      <c r="D7" s="9">
        <f t="shared" si="0"/>
        <v>1.2293673136761001</v>
      </c>
      <c r="E7" s="45">
        <f t="shared" si="1"/>
        <v>1548</v>
      </c>
      <c r="F7" s="12"/>
      <c r="J7" s="31"/>
      <c r="K7" s="31"/>
    </row>
    <row r="8" spans="1:12">
      <c r="A8" s="5" t="s">
        <v>33</v>
      </c>
      <c r="B8" s="42">
        <v>1629</v>
      </c>
      <c r="C8" s="43">
        <v>1216</v>
      </c>
      <c r="D8" s="9">
        <f t="shared" si="0"/>
        <v>0.74647022713321054</v>
      </c>
      <c r="E8" s="45">
        <f t="shared" si="1"/>
        <v>-413</v>
      </c>
      <c r="F8" s="12"/>
      <c r="J8" s="31"/>
      <c r="K8" s="31"/>
    </row>
    <row r="9" spans="1:12">
      <c r="A9" s="5" t="s">
        <v>6</v>
      </c>
      <c r="B9" s="41">
        <f>B10-B4-B5-B6-B7-B8</f>
        <v>48650</v>
      </c>
      <c r="C9" s="38">
        <f>C10-C4-C5-C6-C7-C8</f>
        <v>49097</v>
      </c>
      <c r="D9" s="9">
        <f t="shared" si="0"/>
        <v>1.0091880781089415</v>
      </c>
      <c r="E9" s="45">
        <f t="shared" si="1"/>
        <v>447</v>
      </c>
      <c r="F9" s="12"/>
      <c r="J9" s="31"/>
      <c r="K9" s="31"/>
    </row>
    <row r="10" spans="1:12">
      <c r="A10" s="5" t="s">
        <v>7</v>
      </c>
      <c r="B10" s="41">
        <v>121274</v>
      </c>
      <c r="C10" s="38">
        <v>131302</v>
      </c>
      <c r="D10" s="9">
        <f t="shared" si="0"/>
        <v>1.0826887873740456</v>
      </c>
      <c r="E10" s="45">
        <f t="shared" si="1"/>
        <v>10028</v>
      </c>
      <c r="F10" s="12"/>
      <c r="G10" s="22"/>
      <c r="H10" s="22"/>
      <c r="I10" s="32"/>
      <c r="J10" s="32"/>
      <c r="K10" s="22"/>
    </row>
    <row r="11" spans="1:12">
      <c r="A11" s="5" t="s">
        <v>8</v>
      </c>
      <c r="B11" s="42">
        <v>53768</v>
      </c>
      <c r="C11" s="43">
        <v>47124</v>
      </c>
      <c r="D11" s="9">
        <f t="shared" si="0"/>
        <v>0.87643207855973815</v>
      </c>
      <c r="E11" s="45">
        <f t="shared" si="1"/>
        <v>-6644</v>
      </c>
      <c r="F11" s="12"/>
    </row>
    <row r="12" spans="1:12" ht="16.5" thickBot="1">
      <c r="A12" s="5" t="s">
        <v>36</v>
      </c>
      <c r="B12" s="41">
        <v>128463</v>
      </c>
      <c r="C12" s="38">
        <v>116540</v>
      </c>
      <c r="D12" s="9">
        <f t="shared" si="0"/>
        <v>0.90718728349797217</v>
      </c>
      <c r="E12" s="45">
        <f t="shared" si="1"/>
        <v>-11923</v>
      </c>
      <c r="F12" s="12"/>
    </row>
    <row r="13" spans="1:12" ht="16.5" thickTop="1">
      <c r="A13" s="6"/>
      <c r="B13" s="6"/>
      <c r="C13" s="6"/>
      <c r="D13" s="6"/>
      <c r="E13" s="6"/>
    </row>
    <row r="14" spans="1:12" ht="16.5" thickBot="1">
      <c r="A14" s="1" t="s">
        <v>9</v>
      </c>
    </row>
    <row r="15" spans="1:12" ht="16.5" thickTop="1">
      <c r="A15" s="3"/>
      <c r="B15" s="46">
        <f>B3</f>
        <v>2007</v>
      </c>
      <c r="C15" s="47">
        <f>C3</f>
        <v>2008</v>
      </c>
      <c r="D15" s="28" t="s">
        <v>30</v>
      </c>
      <c r="E15" s="29" t="s">
        <v>32</v>
      </c>
      <c r="F15" s="12"/>
    </row>
    <row r="16" spans="1:12">
      <c r="A16" s="4" t="s">
        <v>10</v>
      </c>
      <c r="B16" s="13">
        <f>B4/B11</f>
        <v>3.5485790804939743E-2</v>
      </c>
      <c r="C16" s="14">
        <f>C4/C11</f>
        <v>6.7460317460317457E-2</v>
      </c>
      <c r="D16" s="8">
        <f t="shared" ref="D16:D23" si="2">C16/B16</f>
        <v>1.9010515457056336</v>
      </c>
      <c r="E16" s="11">
        <f t="shared" ref="E16:E23" si="3">C16-B16</f>
        <v>3.1974526655377714E-2</v>
      </c>
      <c r="F16" s="12"/>
    </row>
    <row r="17" spans="1:8">
      <c r="A17" s="5" t="s">
        <v>11</v>
      </c>
      <c r="B17" s="15">
        <f>B4/B10</f>
        <v>1.5732968319672806E-2</v>
      </c>
      <c r="C17" s="16">
        <f>C4/C10</f>
        <v>2.4211360070676761E-2</v>
      </c>
      <c r="D17" s="9">
        <f t="shared" si="2"/>
        <v>1.5388933339681623</v>
      </c>
      <c r="E17" s="2">
        <f t="shared" si="3"/>
        <v>8.4783917510039553E-3</v>
      </c>
      <c r="F17" s="12"/>
    </row>
    <row r="18" spans="1:8">
      <c r="A18" s="5" t="s">
        <v>12</v>
      </c>
      <c r="B18" s="15">
        <f>B5/B10</f>
        <v>0.42752774708511304</v>
      </c>
      <c r="C18" s="16">
        <f>C5/C10</f>
        <v>0.43984859331921827</v>
      </c>
      <c r="D18" s="9">
        <f t="shared" si="2"/>
        <v>1.0288188224462829</v>
      </c>
      <c r="E18" s="2">
        <f t="shared" si="3"/>
        <v>1.2320846234105232E-2</v>
      </c>
      <c r="F18" s="12"/>
    </row>
    <row r="19" spans="1:8">
      <c r="A19" s="5" t="s">
        <v>13</v>
      </c>
      <c r="B19" s="15">
        <f>B6/B10</f>
        <v>8.6498342596104685E-2</v>
      </c>
      <c r="C19" s="16">
        <f>C6/C10</f>
        <v>8.9564515391997071E-2</v>
      </c>
      <c r="D19" s="9">
        <f t="shared" si="2"/>
        <v>1.0354477635509107</v>
      </c>
      <c r="E19" s="2">
        <f t="shared" si="3"/>
        <v>3.0661727958923857E-3</v>
      </c>
      <c r="F19" s="12"/>
    </row>
    <row r="20" spans="1:8">
      <c r="A20" s="5" t="s">
        <v>14</v>
      </c>
      <c r="B20" s="15">
        <f>B7/B10</f>
        <v>5.5650840246054392E-2</v>
      </c>
      <c r="C20" s="16">
        <f>C7/C10</f>
        <v>6.3190202738724471E-2</v>
      </c>
      <c r="D20" s="9">
        <f t="shared" si="2"/>
        <v>1.135476166385549</v>
      </c>
      <c r="E20" s="2">
        <f t="shared" si="3"/>
        <v>7.5393624926700792E-3</v>
      </c>
      <c r="F20" s="12"/>
    </row>
    <row r="21" spans="1:8">
      <c r="A21" s="5" t="s">
        <v>34</v>
      </c>
      <c r="B21" s="15">
        <f>B8/B10</f>
        <v>1.3432392763494236E-2</v>
      </c>
      <c r="C21" s="16">
        <f>C8/C10</f>
        <v>9.2610927480160244E-3</v>
      </c>
      <c r="D21" s="9">
        <f t="shared" si="2"/>
        <v>0.68945964513376023</v>
      </c>
      <c r="E21" s="2">
        <f t="shared" si="3"/>
        <v>-4.1713000154782118E-3</v>
      </c>
      <c r="F21" s="12"/>
    </row>
    <row r="22" spans="1:8">
      <c r="A22" s="5" t="s">
        <v>28</v>
      </c>
      <c r="B22" s="15">
        <f>B9/B10</f>
        <v>0.40115770898956082</v>
      </c>
      <c r="C22" s="16">
        <f>C9/C10</f>
        <v>0.3739242357313674</v>
      </c>
      <c r="D22" s="9">
        <f t="shared" si="2"/>
        <v>0.93211280090618398</v>
      </c>
      <c r="E22" s="2">
        <f t="shared" si="3"/>
        <v>-2.7233473258193419E-2</v>
      </c>
      <c r="F22" s="12"/>
    </row>
    <row r="23" spans="1:8">
      <c r="A23" s="5" t="s">
        <v>15</v>
      </c>
      <c r="B23" s="15">
        <f>B10/B11</f>
        <v>2.2555051331647076</v>
      </c>
      <c r="C23" s="16">
        <f>C10/C11</f>
        <v>2.7863084627790511</v>
      </c>
      <c r="D23" s="9">
        <f t="shared" si="2"/>
        <v>1.2353367863408811</v>
      </c>
      <c r="E23" s="2">
        <f t="shared" si="3"/>
        <v>0.53080332961434351</v>
      </c>
      <c r="F23" s="12"/>
    </row>
    <row r="24" spans="1:8">
      <c r="A24" s="5" t="s">
        <v>37</v>
      </c>
      <c r="B24" s="15">
        <f>B10/B12</f>
        <v>0.94403836124020146</v>
      </c>
      <c r="C24" s="25">
        <f>C10/C12</f>
        <v>1.1266689548652824</v>
      </c>
      <c r="D24" s="9">
        <f>C24/B24</f>
        <v>1.1934567504070022</v>
      </c>
      <c r="E24" s="2">
        <f>C24-B24</f>
        <v>0.18263059362508094</v>
      </c>
      <c r="F24" s="12"/>
    </row>
    <row r="25" spans="1:8" ht="16.5" thickBot="1">
      <c r="A25" s="5" t="s">
        <v>38</v>
      </c>
      <c r="B25" s="15">
        <f>B12/B11</f>
        <v>2.3892091950602588</v>
      </c>
      <c r="C25" s="25">
        <f>C12/C11</f>
        <v>2.4730498259910023</v>
      </c>
      <c r="D25" s="9">
        <f>C25/B25</f>
        <v>1.0350913729547357</v>
      </c>
      <c r="E25" s="2">
        <f>C25-B25</f>
        <v>8.3840630930743565E-2</v>
      </c>
      <c r="F25" s="12"/>
    </row>
    <row r="26" spans="1:8" ht="16.5" thickTop="1">
      <c r="A26" s="6"/>
      <c r="B26" s="6"/>
      <c r="C26" s="6"/>
      <c r="D26" s="6"/>
      <c r="E26" s="6"/>
      <c r="F26" s="18"/>
    </row>
    <row r="27" spans="1:8">
      <c r="A27" s="1"/>
      <c r="F27" s="18"/>
    </row>
    <row r="28" spans="1:8" ht="16.5" thickBot="1">
      <c r="A28" s="1" t="s">
        <v>16</v>
      </c>
    </row>
    <row r="29" spans="1:8" ht="16.5" thickTop="1">
      <c r="A29" s="7" t="s">
        <v>17</v>
      </c>
      <c r="B29" s="6"/>
      <c r="C29" s="27" t="s">
        <v>29</v>
      </c>
      <c r="D29" s="26" t="s">
        <v>31</v>
      </c>
      <c r="E29" s="12"/>
    </row>
    <row r="30" spans="1:8">
      <c r="A30" s="4" t="s">
        <v>18</v>
      </c>
      <c r="B30" s="10" t="s">
        <v>10</v>
      </c>
      <c r="C30" s="13">
        <f>E16</f>
        <v>3.1974526655377714E-2</v>
      </c>
      <c r="D30" s="30">
        <v>100</v>
      </c>
      <c r="E30" s="12"/>
      <c r="H30" s="22"/>
    </row>
    <row r="31" spans="1:8">
      <c r="A31" s="4" t="s">
        <v>19</v>
      </c>
      <c r="B31" s="10" t="s">
        <v>11</v>
      </c>
      <c r="C31" s="13">
        <f>(E17*(B23+C23)*0.5/E16)*C30</f>
        <v>2.1373235400974577E-2</v>
      </c>
      <c r="D31" s="19">
        <f>100*C31/VALUE($C$30)</f>
        <v>66.844571715903314</v>
      </c>
      <c r="E31" s="12"/>
      <c r="H31" s="23"/>
    </row>
    <row r="32" spans="1:8">
      <c r="A32" s="4" t="s">
        <v>20</v>
      </c>
      <c r="B32" s="10" t="s">
        <v>12</v>
      </c>
      <c r="C32" s="15">
        <f>-1*C31*E18/E17</f>
        <v>-3.1059705028322112E-2</v>
      </c>
      <c r="D32" s="20">
        <f t="shared" ref="D32:D39" si="4">100*C32/VALUE($C$30)</f>
        <v>-97.138904863500954</v>
      </c>
      <c r="E32" s="12"/>
    </row>
    <row r="33" spans="1:9">
      <c r="A33" s="5" t="s">
        <v>21</v>
      </c>
      <c r="B33" s="1" t="s">
        <v>13</v>
      </c>
      <c r="C33" s="15">
        <f>-1*C31*E19/E17</f>
        <v>-7.7295358449215599E-3</v>
      </c>
      <c r="D33" s="20">
        <f t="shared" si="4"/>
        <v>-24.174043069443059</v>
      </c>
      <c r="E33" s="12"/>
      <c r="I33" s="22"/>
    </row>
    <row r="34" spans="1:9">
      <c r="A34" s="5" t="s">
        <v>22</v>
      </c>
      <c r="B34" s="1" t="s">
        <v>14</v>
      </c>
      <c r="C34" s="15">
        <f>-1*C31*E20/E17</f>
        <v>-1.9006030160146216E-2</v>
      </c>
      <c r="D34" s="20">
        <f t="shared" si="4"/>
        <v>-59.441161913024416</v>
      </c>
      <c r="E34" s="12"/>
    </row>
    <row r="35" spans="1:9">
      <c r="A35" s="5" t="s">
        <v>23</v>
      </c>
      <c r="B35" s="1" t="s">
        <v>34</v>
      </c>
      <c r="C35" s="17">
        <f>-1*C31*E21/E17</f>
        <v>1.0515458565399229E-2</v>
      </c>
      <c r="D35" s="20">
        <f t="shared" si="4"/>
        <v>32.886987440768451</v>
      </c>
      <c r="E35" s="12"/>
    </row>
    <row r="36" spans="1:9">
      <c r="A36" s="5" t="s">
        <v>24</v>
      </c>
      <c r="B36" s="1" t="s">
        <v>28</v>
      </c>
      <c r="C36" s="15">
        <f>-1*C31*E22/E17</f>
        <v>6.8653047868965186E-2</v>
      </c>
      <c r="D36" s="21">
        <f t="shared" si="4"/>
        <v>214.71169412110314</v>
      </c>
      <c r="E36" s="12"/>
    </row>
    <row r="37" spans="1:9">
      <c r="A37" s="4" t="s">
        <v>25</v>
      </c>
      <c r="B37" s="10" t="s">
        <v>15</v>
      </c>
      <c r="C37" s="13">
        <f>(E23*(B17+C17)*0.5/E16)*C30</f>
        <v>1.060129125440315E-2</v>
      </c>
      <c r="D37" s="20">
        <f t="shared" si="4"/>
        <v>33.155428284096722</v>
      </c>
      <c r="E37" s="12"/>
      <c r="H37" s="22"/>
      <c r="I37" s="22"/>
    </row>
    <row r="38" spans="1:9">
      <c r="A38" s="4" t="s">
        <v>26</v>
      </c>
      <c r="B38" s="10" t="s">
        <v>37</v>
      </c>
      <c r="C38" s="15">
        <f>C37*E24*(B25+C25)*0.5/E23</f>
        <v>8.8676134546476874E-3</v>
      </c>
      <c r="D38" s="20">
        <f t="shared" si="4"/>
        <v>27.733368972817196</v>
      </c>
      <c r="E38" s="12"/>
    </row>
    <row r="39" spans="1:9" ht="16.5" thickBot="1">
      <c r="A39" s="5" t="s">
        <v>27</v>
      </c>
      <c r="B39" s="1" t="s">
        <v>38</v>
      </c>
      <c r="C39" s="17">
        <f>C37*E25*(B24+C24)*0.5/E23</f>
        <v>1.7336777997554646E-3</v>
      </c>
      <c r="D39" s="20">
        <f t="shared" si="4"/>
        <v>5.4220593112795372</v>
      </c>
      <c r="E39" s="12"/>
      <c r="H39" s="24"/>
    </row>
    <row r="40" spans="1:9" ht="16.5" thickTop="1">
      <c r="A40" s="6"/>
      <c r="B40" s="6"/>
      <c r="C40" s="6"/>
      <c r="D40" s="6"/>
    </row>
  </sheetData>
  <phoneticPr fontId="0" type="noConversion"/>
  <pageMargins left="0.75" right="0.75" top="1" bottom="1" header="0.5" footer="0.5"/>
  <pageSetup paperSize="9" orientation="portrait" horizontalDpi="300" verticalDpi="0" copies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ZVISLOV</vt:lpstr>
      <vt:lpstr>ZVISLOV!Print_Area</vt:lpstr>
      <vt:lpstr>ZVISLOV!Print_Area_MI</vt:lpstr>
    </vt:vector>
  </TitlesOfParts>
  <Company>Dynamic Design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Chajdiak</dc:creator>
  <cp:lastModifiedBy>uzivatel2</cp:lastModifiedBy>
  <dcterms:created xsi:type="dcterms:W3CDTF">1997-12-31T08:59:50Z</dcterms:created>
  <dcterms:modified xsi:type="dcterms:W3CDTF">2011-06-14T06:12:50Z</dcterms:modified>
</cp:coreProperties>
</file>