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45" windowWidth="9405" windowHeight="513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B25" i="1"/>
  <c r="F7"/>
  <c r="D6"/>
  <c r="C6"/>
  <c r="F6"/>
  <c r="K5"/>
  <c r="L5"/>
  <c r="M5"/>
  <c r="N5"/>
  <c r="E6"/>
  <c r="K6"/>
  <c r="N6"/>
  <c r="L6"/>
  <c r="M6"/>
  <c r="E7"/>
  <c r="E8"/>
  <c r="F8"/>
  <c r="K8"/>
  <c r="L8"/>
  <c r="M8"/>
  <c r="E9"/>
  <c r="F9"/>
  <c r="K9"/>
  <c r="L9"/>
  <c r="M9"/>
  <c r="N9"/>
  <c r="E10"/>
  <c r="F10"/>
  <c r="K10"/>
  <c r="L10"/>
  <c r="M10"/>
  <c r="N10"/>
  <c r="C12"/>
  <c r="F12"/>
  <c r="D12"/>
  <c r="E12"/>
  <c r="K12"/>
  <c r="N12"/>
  <c r="L12"/>
  <c r="M12"/>
  <c r="C13"/>
  <c r="C15"/>
  <c r="D15"/>
  <c r="E15"/>
  <c r="K15"/>
  <c r="L15"/>
  <c r="M15"/>
  <c r="C16"/>
  <c r="D16"/>
  <c r="E16"/>
  <c r="F16"/>
  <c r="K16"/>
  <c r="L16"/>
  <c r="M16"/>
  <c r="N16"/>
  <c r="C17"/>
  <c r="D17"/>
  <c r="E17"/>
  <c r="F17"/>
  <c r="K17"/>
  <c r="L17"/>
  <c r="M17"/>
  <c r="N17"/>
  <c r="C23"/>
  <c r="E23"/>
  <c r="F23"/>
  <c r="K23"/>
  <c r="M23"/>
  <c r="N23"/>
  <c r="B24"/>
  <c r="D24"/>
  <c r="E24"/>
  <c r="F24"/>
  <c r="G24"/>
  <c r="J24"/>
  <c r="L24"/>
  <c r="M24"/>
  <c r="N24"/>
  <c r="O24"/>
  <c r="E25"/>
  <c r="F25"/>
  <c r="G25"/>
  <c r="J25"/>
  <c r="N25"/>
  <c r="O25"/>
  <c r="D26"/>
  <c r="E26"/>
  <c r="F26"/>
  <c r="M26"/>
  <c r="N26"/>
  <c r="B28"/>
  <c r="D28"/>
  <c r="E28"/>
  <c r="F28"/>
  <c r="G28"/>
  <c r="J28"/>
  <c r="M28"/>
  <c r="N28"/>
  <c r="O28"/>
  <c r="B29"/>
  <c r="E29"/>
  <c r="E31"/>
  <c r="E34"/>
  <c r="D42"/>
  <c r="F29"/>
  <c r="G29"/>
  <c r="J29"/>
  <c r="N29"/>
  <c r="O29"/>
  <c r="B31"/>
  <c r="F31"/>
  <c r="F34"/>
  <c r="E42"/>
  <c r="G31"/>
  <c r="J31"/>
  <c r="N31"/>
  <c r="O31"/>
  <c r="B34"/>
  <c r="J34"/>
  <c r="L39"/>
  <c r="D29"/>
  <c r="D31"/>
  <c r="D34"/>
  <c r="C42"/>
  <c r="C26"/>
  <c r="D25"/>
  <c r="C14"/>
  <c r="K7"/>
  <c r="K29"/>
  <c r="C28"/>
  <c r="K26"/>
  <c r="C24"/>
  <c r="D23"/>
  <c r="D14"/>
  <c r="E14"/>
  <c r="D13"/>
  <c r="E13"/>
  <c r="L7"/>
  <c r="N15"/>
  <c r="M29"/>
  <c r="M31"/>
  <c r="L26"/>
  <c r="M25"/>
  <c r="D39"/>
  <c r="G34"/>
  <c r="F42"/>
  <c r="C29"/>
  <c r="C31"/>
  <c r="C34"/>
  <c r="B42"/>
  <c r="K25"/>
  <c r="C25"/>
  <c r="K13"/>
  <c r="L25"/>
  <c r="L29"/>
  <c r="K14"/>
  <c r="N7"/>
  <c r="L23"/>
  <c r="K24"/>
  <c r="K28"/>
  <c r="K31"/>
  <c r="M7"/>
  <c r="L13"/>
  <c r="L14"/>
  <c r="L28"/>
  <c r="F13"/>
  <c r="F14"/>
  <c r="N14"/>
  <c r="L31"/>
  <c r="M14"/>
  <c r="M13"/>
  <c r="K34"/>
  <c r="N13"/>
  <c r="J42"/>
  <c r="L34"/>
  <c r="K42"/>
  <c r="F15"/>
  <c r="N8"/>
  <c r="M34"/>
  <c r="O34"/>
  <c r="N42"/>
  <c r="L42"/>
  <c r="N34"/>
  <c r="M42"/>
</calcChain>
</file>

<file path=xl/sharedStrings.xml><?xml version="1.0" encoding="utf-8"?>
<sst xmlns="http://schemas.openxmlformats.org/spreadsheetml/2006/main" count="67" uniqueCount="35">
  <si>
    <t>PH</t>
  </si>
  <si>
    <t>V</t>
  </si>
  <si>
    <t>CK</t>
  </si>
  <si>
    <t>Z</t>
  </si>
  <si>
    <t>Z/PH</t>
  </si>
  <si>
    <t>PH/V</t>
  </si>
  <si>
    <t>Z=</t>
  </si>
  <si>
    <t>Z/PH *</t>
  </si>
  <si>
    <t>PH/V *</t>
  </si>
  <si>
    <t>Rozklad zisku:</t>
  </si>
  <si>
    <t>VI</t>
  </si>
  <si>
    <t>VH (Z)</t>
  </si>
  <si>
    <t xml:space="preserve"> + Z/PH</t>
  </si>
  <si>
    <t xml:space="preserve"> + PH/V</t>
  </si>
  <si>
    <t xml:space="preserve"> + VI</t>
  </si>
  <si>
    <t>(d (Z) =</t>
  </si>
  <si>
    <t>d (Z/PH) +</t>
  </si>
  <si>
    <t>d (PH/V) +</t>
  </si>
  <si>
    <t>d (VI) )</t>
  </si>
  <si>
    <t>rok 2007</t>
  </si>
  <si>
    <t>rok 2008</t>
  </si>
  <si>
    <t>2008-2007</t>
  </si>
  <si>
    <t>2008/2007</t>
  </si>
  <si>
    <t>MAJ</t>
  </si>
  <si>
    <t>V/MAJ</t>
  </si>
  <si>
    <t>MAJ/VI</t>
  </si>
  <si>
    <t>V/MAJ *</t>
  </si>
  <si>
    <t>MAJ/VI *</t>
  </si>
  <si>
    <t>d (V/MAJ) +</t>
  </si>
  <si>
    <t>d (MAJ/VI) +</t>
  </si>
  <si>
    <t xml:space="preserve"> + ZAM/VI</t>
  </si>
  <si>
    <t xml:space="preserve"> + V/MAJ</t>
  </si>
  <si>
    <t>EF020301</t>
  </si>
  <si>
    <t>Súbor firiem SR - logaritmický rozklad</t>
  </si>
  <si>
    <t>Súbor firiem SR - aritmetický rozklad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</si>
</sst>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#,##0.000"/>
  </numFmts>
  <fonts count="4">
    <font>
      <sz val="10"/>
      <name val="Arial"/>
      <charset val="238"/>
    </font>
    <font>
      <b/>
      <sz val="10"/>
      <name val="Arial"/>
      <family val="2"/>
      <charset val="238"/>
    </font>
    <font>
      <sz val="12"/>
      <name val="Times New Roman"/>
      <family val="1"/>
    </font>
    <font>
      <sz val="12"/>
      <color indexed="8"/>
      <name val="Courier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0" fillId="0" borderId="1" xfId="0" applyNumberFormat="1" applyBorder="1" applyAlignment="1"/>
    <xf numFmtId="164" fontId="0" fillId="0" borderId="2" xfId="0" applyNumberFormat="1" applyBorder="1" applyAlignment="1"/>
    <xf numFmtId="164" fontId="0" fillId="0" borderId="3" xfId="0" applyNumberFormat="1" applyBorder="1" applyAlignment="1"/>
    <xf numFmtId="165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5" fontId="0" fillId="0" borderId="0" xfId="0" applyNumberFormat="1"/>
    <xf numFmtId="165" fontId="0" fillId="0" borderId="8" xfId="0" applyNumberFormat="1" applyBorder="1"/>
    <xf numFmtId="0" fontId="0" fillId="0" borderId="9" xfId="0" applyBorder="1"/>
    <xf numFmtId="0" fontId="0" fillId="0" borderId="10" xfId="0" applyBorder="1"/>
    <xf numFmtId="3" fontId="0" fillId="0" borderId="0" xfId="0" applyNumberFormat="1"/>
    <xf numFmtId="3" fontId="0" fillId="0" borderId="8" xfId="0" applyNumberFormat="1" applyBorder="1"/>
    <xf numFmtId="3" fontId="0" fillId="0" borderId="11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12" xfId="0" applyNumberFormat="1" applyBorder="1"/>
    <xf numFmtId="3" fontId="0" fillId="0" borderId="4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3" xfId="0" applyNumberFormat="1" applyBorder="1"/>
    <xf numFmtId="3" fontId="0" fillId="0" borderId="9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" xfId="0" applyNumberFormat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7" xfId="0" applyBorder="1"/>
    <xf numFmtId="0" fontId="0" fillId="0" borderId="0" xfId="0" applyBorder="1"/>
    <xf numFmtId="0" fontId="0" fillId="0" borderId="18" xfId="0" applyBorder="1"/>
    <xf numFmtId="3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16" fontId="0" fillId="0" borderId="7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2" xfId="0" applyBorder="1" applyAlignment="1">
      <alignment horizontal="right"/>
    </xf>
    <xf numFmtId="16" fontId="0" fillId="0" borderId="23" xfId="0" applyNumberFormat="1" applyBorder="1" applyAlignment="1">
      <alignment horizontal="right"/>
    </xf>
    <xf numFmtId="0" fontId="2" fillId="0" borderId="7" xfId="0" applyFont="1" applyBorder="1"/>
    <xf numFmtId="0" fontId="2" fillId="0" borderId="22" xfId="0" applyFont="1" applyBorder="1"/>
    <xf numFmtId="16" fontId="2" fillId="0" borderId="7" xfId="0" applyNumberFormat="1" applyFont="1" applyBorder="1" applyAlignment="1">
      <alignment horizontal="right"/>
    </xf>
    <xf numFmtId="16" fontId="2" fillId="0" borderId="23" xfId="0" applyNumberFormat="1" applyFont="1" applyBorder="1"/>
    <xf numFmtId="0" fontId="2" fillId="0" borderId="5" xfId="0" applyFont="1" applyBorder="1"/>
    <xf numFmtId="3" fontId="2" fillId="0" borderId="5" xfId="0" applyNumberFormat="1" applyFont="1" applyBorder="1"/>
    <xf numFmtId="164" fontId="2" fillId="0" borderId="1" xfId="0" applyNumberFormat="1" applyFont="1" applyBorder="1" applyAlignment="1"/>
    <xf numFmtId="0" fontId="2" fillId="0" borderId="6" xfId="0" applyFont="1" applyBorder="1"/>
    <xf numFmtId="3" fontId="2" fillId="0" borderId="6" xfId="0" applyNumberFormat="1" applyFont="1" applyBorder="1"/>
    <xf numFmtId="164" fontId="2" fillId="0" borderId="2" xfId="0" applyNumberFormat="1" applyFont="1" applyBorder="1" applyAlignment="1"/>
    <xf numFmtId="0" fontId="2" fillId="0" borderId="4" xfId="0" applyFont="1" applyBorder="1"/>
    <xf numFmtId="3" fontId="2" fillId="0" borderId="12" xfId="0" applyNumberFormat="1" applyFont="1" applyBorder="1"/>
    <xf numFmtId="3" fontId="2" fillId="0" borderId="4" xfId="0" applyNumberFormat="1" applyFont="1" applyBorder="1"/>
    <xf numFmtId="164" fontId="2" fillId="0" borderId="3" xfId="0" applyNumberFormat="1" applyFont="1" applyBorder="1" applyAlignment="1"/>
    <xf numFmtId="165" fontId="2" fillId="0" borderId="0" xfId="0" applyNumberFormat="1" applyFont="1" applyBorder="1"/>
    <xf numFmtId="3" fontId="2" fillId="0" borderId="13" xfId="0" applyNumberFormat="1" applyFont="1" applyBorder="1"/>
    <xf numFmtId="166" fontId="2" fillId="0" borderId="5" xfId="0" applyNumberFormat="1" applyFont="1" applyBorder="1"/>
    <xf numFmtId="166" fontId="0" fillId="0" borderId="5" xfId="0" applyNumberFormat="1" applyBorder="1"/>
    <xf numFmtId="3" fontId="3" fillId="0" borderId="17" xfId="0" applyNumberFormat="1" applyFont="1" applyFill="1" applyBorder="1" applyAlignment="1" applyProtection="1">
      <alignment horizontal="right"/>
    </xf>
    <xf numFmtId="3" fontId="3" fillId="0" borderId="17" xfId="0" applyNumberFormat="1" applyFont="1" applyFill="1" applyBorder="1" applyProtection="1"/>
    <xf numFmtId="3" fontId="0" fillId="0" borderId="18" xfId="0" applyNumberFormat="1" applyBorder="1" applyProtection="1"/>
    <xf numFmtId="3" fontId="0" fillId="0" borderId="0" xfId="0" applyNumberFormat="1" applyBorder="1" applyAlignment="1" applyProtection="1">
      <alignment horizontal="right"/>
    </xf>
    <xf numFmtId="3" fontId="3" fillId="0" borderId="24" xfId="0" applyNumberFormat="1" applyFont="1" applyFill="1" applyBorder="1" applyAlignment="1">
      <alignment horizontal="right"/>
    </xf>
    <xf numFmtId="3" fontId="0" fillId="0" borderId="13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44"/>
  <sheetViews>
    <sheetView tabSelected="1" topLeftCell="A5" workbookViewId="0">
      <selection activeCell="B26" sqref="B26"/>
    </sheetView>
  </sheetViews>
  <sheetFormatPr defaultRowHeight="12.75"/>
  <cols>
    <col min="1" max="1" width="3.7109375" customWidth="1"/>
    <col min="3" max="4" width="11.42578125" bestFit="1" customWidth="1"/>
    <col min="5" max="5" width="11.7109375" bestFit="1" customWidth="1"/>
    <col min="6" max="6" width="11.42578125" bestFit="1" customWidth="1"/>
    <col min="13" max="13" width="10.5703125" customWidth="1"/>
  </cols>
  <sheetData>
    <row r="1" spans="2:14">
      <c r="B1" t="s">
        <v>33</v>
      </c>
      <c r="F1" t="s">
        <v>32</v>
      </c>
      <c r="J1" t="s">
        <v>34</v>
      </c>
    </row>
    <row r="2" spans="2:14">
      <c r="B2" t="s">
        <v>19</v>
      </c>
      <c r="J2" t="s">
        <v>19</v>
      </c>
    </row>
    <row r="3" spans="2:14">
      <c r="B3" t="s">
        <v>20</v>
      </c>
      <c r="J3" t="s">
        <v>20</v>
      </c>
    </row>
    <row r="4" spans="2:14" ht="13.5" thickBot="1"/>
    <row r="5" spans="2:14" ht="16.5" thickBot="1">
      <c r="B5" s="53"/>
      <c r="C5" s="54">
        <v>2007</v>
      </c>
      <c r="D5" s="54">
        <v>2008</v>
      </c>
      <c r="E5" s="55" t="s">
        <v>21</v>
      </c>
      <c r="F5" s="56" t="s">
        <v>22</v>
      </c>
      <c r="J5" s="8"/>
      <c r="K5" s="50">
        <f>C5</f>
        <v>2007</v>
      </c>
      <c r="L5" s="51">
        <f>D5</f>
        <v>2008</v>
      </c>
      <c r="M5" s="49" t="str">
        <f>E5</f>
        <v>2008-2007</v>
      </c>
      <c r="N5" s="52" t="str">
        <f>F5</f>
        <v>2008/2007</v>
      </c>
    </row>
    <row r="6" spans="2:14" ht="15.75">
      <c r="B6" s="57" t="s">
        <v>11</v>
      </c>
      <c r="C6" s="24">
        <f>1895+13</f>
        <v>1908</v>
      </c>
      <c r="D6" s="26">
        <f>3073+106</f>
        <v>3179</v>
      </c>
      <c r="E6" s="58">
        <f>D6-C6</f>
        <v>1271</v>
      </c>
      <c r="F6" s="59">
        <f>D6/C6</f>
        <v>1.6661425576519917</v>
      </c>
      <c r="J6" s="14" t="s">
        <v>11</v>
      </c>
      <c r="K6" s="32">
        <f>C6</f>
        <v>1908</v>
      </c>
      <c r="L6" s="33">
        <f>D6</f>
        <v>3179</v>
      </c>
      <c r="M6" s="22">
        <f>L6-K6</f>
        <v>1271</v>
      </c>
      <c r="N6" s="3">
        <f>L6/K6</f>
        <v>1.6661425576519917</v>
      </c>
    </row>
    <row r="7" spans="2:14" ht="15.75">
      <c r="B7" s="57" t="s">
        <v>0</v>
      </c>
      <c r="C7" s="72">
        <v>22316</v>
      </c>
      <c r="D7" s="73">
        <v>33219</v>
      </c>
      <c r="E7" s="58">
        <f>D7-C7</f>
        <v>10903</v>
      </c>
      <c r="F7" s="59">
        <f>D7/C7</f>
        <v>1.488573221007349</v>
      </c>
      <c r="J7" s="14" t="s">
        <v>0</v>
      </c>
      <c r="K7" s="34">
        <f t="shared" ref="K7:L10" si="0">C7</f>
        <v>22316</v>
      </c>
      <c r="L7" s="35">
        <f t="shared" si="0"/>
        <v>33219</v>
      </c>
      <c r="M7" s="19">
        <f>L7-K7</f>
        <v>10903</v>
      </c>
      <c r="N7" s="1">
        <f>L7/K7</f>
        <v>1.488573221007349</v>
      </c>
    </row>
    <row r="8" spans="2:14" ht="15.75">
      <c r="B8" s="57" t="s">
        <v>1</v>
      </c>
      <c r="C8" s="71">
        <v>121274</v>
      </c>
      <c r="D8" s="74">
        <v>131302</v>
      </c>
      <c r="E8" s="58">
        <f>D8-C8</f>
        <v>10028</v>
      </c>
      <c r="F8" s="59">
        <f>D8/C8</f>
        <v>1.0826887873740456</v>
      </c>
      <c r="J8" s="14" t="s">
        <v>1</v>
      </c>
      <c r="K8" s="34">
        <f t="shared" si="0"/>
        <v>121274</v>
      </c>
      <c r="L8" s="35">
        <f t="shared" si="0"/>
        <v>131302</v>
      </c>
      <c r="M8" s="19">
        <f>L8-K8</f>
        <v>10028</v>
      </c>
      <c r="N8" s="1">
        <f>L8/K8</f>
        <v>1.0826887873740456</v>
      </c>
    </row>
    <row r="9" spans="2:14" ht="15.75">
      <c r="B9" s="57" t="s">
        <v>23</v>
      </c>
      <c r="C9" s="71">
        <v>128463</v>
      </c>
      <c r="D9" s="74">
        <v>116540</v>
      </c>
      <c r="E9" s="58">
        <f>D9-C9</f>
        <v>-11923</v>
      </c>
      <c r="F9" s="59">
        <f>D9/C9</f>
        <v>0.90718728349797217</v>
      </c>
      <c r="J9" s="14" t="s">
        <v>2</v>
      </c>
      <c r="K9" s="34">
        <f t="shared" si="0"/>
        <v>128463</v>
      </c>
      <c r="L9" s="35">
        <f t="shared" si="0"/>
        <v>116540</v>
      </c>
      <c r="M9" s="19">
        <f>L9-K9</f>
        <v>-11923</v>
      </c>
      <c r="N9" s="1">
        <f>L9/K9</f>
        <v>0.90718728349797217</v>
      </c>
    </row>
    <row r="10" spans="2:14" ht="16.5" thickBot="1">
      <c r="B10" s="60" t="s">
        <v>10</v>
      </c>
      <c r="C10" s="75">
        <v>53768</v>
      </c>
      <c r="D10" s="76">
        <v>47124</v>
      </c>
      <c r="E10" s="61">
        <f>D10-C10</f>
        <v>-6644</v>
      </c>
      <c r="F10" s="62">
        <f>D10/C10</f>
        <v>0.87643207855973815</v>
      </c>
      <c r="J10" s="15" t="s">
        <v>10</v>
      </c>
      <c r="K10" s="36">
        <f t="shared" si="0"/>
        <v>53768</v>
      </c>
      <c r="L10" s="37">
        <f t="shared" si="0"/>
        <v>47124</v>
      </c>
      <c r="M10" s="20">
        <f>L10-K10</f>
        <v>-6644</v>
      </c>
      <c r="N10" s="2">
        <f>L10/K10</f>
        <v>0.87643207855973815</v>
      </c>
    </row>
    <row r="11" spans="2:14" ht="13.5" thickBot="1">
      <c r="C11" s="16"/>
      <c r="D11" s="16"/>
      <c r="E11" s="16"/>
      <c r="K11" s="16"/>
      <c r="L11" s="16"/>
      <c r="M11" s="16"/>
    </row>
    <row r="12" spans="2:14" ht="15.75">
      <c r="B12" s="63" t="s">
        <v>3</v>
      </c>
      <c r="C12" s="64">
        <f>C6</f>
        <v>1908</v>
      </c>
      <c r="D12" s="64">
        <f>D6</f>
        <v>3179</v>
      </c>
      <c r="E12" s="65">
        <f t="shared" ref="E12:E17" si="1">D12-C12</f>
        <v>1271</v>
      </c>
      <c r="F12" s="66">
        <f t="shared" ref="F12:F17" si="2">D12/C12</f>
        <v>1.6661425576519917</v>
      </c>
      <c r="J12" s="5" t="s">
        <v>3</v>
      </c>
      <c r="K12" s="21">
        <f>K6</f>
        <v>1908</v>
      </c>
      <c r="L12" s="21">
        <f>L6</f>
        <v>3179</v>
      </c>
      <c r="M12" s="22">
        <f t="shared" ref="M12:M17" si="3">L12-K12</f>
        <v>1271</v>
      </c>
      <c r="N12" s="3">
        <f t="shared" ref="N12:N17" si="4">L12/K12</f>
        <v>1.6661425576519917</v>
      </c>
    </row>
    <row r="13" spans="2:14" ht="15.75">
      <c r="B13" s="57" t="s">
        <v>4</v>
      </c>
      <c r="C13" s="67">
        <f>C6/C7</f>
        <v>8.5499193403835813E-2</v>
      </c>
      <c r="D13" s="67">
        <f>D6/D7</f>
        <v>9.5698244980282371E-2</v>
      </c>
      <c r="E13" s="69">
        <f t="shared" si="1"/>
        <v>1.0199051576446558E-2</v>
      </c>
      <c r="F13" s="59">
        <f t="shared" si="2"/>
        <v>1.1192882782913949</v>
      </c>
      <c r="J13" s="6" t="s">
        <v>4</v>
      </c>
      <c r="K13" s="4">
        <f t="shared" ref="K13:L16" si="5">K6/K7</f>
        <v>8.5499193403835813E-2</v>
      </c>
      <c r="L13" s="4">
        <f t="shared" si="5"/>
        <v>9.5698244980282371E-2</v>
      </c>
      <c r="M13" s="70">
        <f t="shared" si="3"/>
        <v>1.0199051576446558E-2</v>
      </c>
      <c r="N13" s="1">
        <f t="shared" si="4"/>
        <v>1.1192882782913949</v>
      </c>
    </row>
    <row r="14" spans="2:14" ht="15.75">
      <c r="B14" s="57" t="s">
        <v>5</v>
      </c>
      <c r="C14" s="67">
        <f t="shared" ref="C14:D16" si="6">C7/C8</f>
        <v>0.18401306133218992</v>
      </c>
      <c r="D14" s="67">
        <f t="shared" si="6"/>
        <v>0.25299690789173052</v>
      </c>
      <c r="E14" s="69">
        <f t="shared" si="1"/>
        <v>6.8983846559540596E-2</v>
      </c>
      <c r="F14" s="59">
        <f t="shared" si="2"/>
        <v>1.3748855981207082</v>
      </c>
      <c r="J14" s="6" t="s">
        <v>5</v>
      </c>
      <c r="K14" s="4">
        <f t="shared" si="5"/>
        <v>0.18401306133218992</v>
      </c>
      <c r="L14" s="4">
        <f t="shared" si="5"/>
        <v>0.25299690789173052</v>
      </c>
      <c r="M14" s="70">
        <f t="shared" si="3"/>
        <v>6.8983846559540596E-2</v>
      </c>
      <c r="N14" s="1">
        <f t="shared" si="4"/>
        <v>1.3748855981207082</v>
      </c>
    </row>
    <row r="15" spans="2:14" ht="15.75">
      <c r="B15" s="57" t="s">
        <v>24</v>
      </c>
      <c r="C15" s="67">
        <f t="shared" si="6"/>
        <v>0.94403836124020146</v>
      </c>
      <c r="D15" s="67">
        <f t="shared" si="6"/>
        <v>1.1266689548652824</v>
      </c>
      <c r="E15" s="69">
        <f t="shared" si="1"/>
        <v>0.18263059362508094</v>
      </c>
      <c r="F15" s="59">
        <f t="shared" si="2"/>
        <v>1.1934567504070022</v>
      </c>
      <c r="J15" s="6" t="s">
        <v>24</v>
      </c>
      <c r="K15" s="4">
        <f t="shared" si="5"/>
        <v>0.94403836124020146</v>
      </c>
      <c r="L15" s="4">
        <f t="shared" si="5"/>
        <v>1.1266689548652824</v>
      </c>
      <c r="M15" s="70">
        <f t="shared" si="3"/>
        <v>0.18263059362508094</v>
      </c>
      <c r="N15" s="1">
        <f t="shared" si="4"/>
        <v>1.1934567504070022</v>
      </c>
    </row>
    <row r="16" spans="2:14" ht="15.75">
      <c r="B16" s="57" t="s">
        <v>25</v>
      </c>
      <c r="C16" s="67">
        <f t="shared" si="6"/>
        <v>2.3892091950602588</v>
      </c>
      <c r="D16" s="67">
        <f t="shared" si="6"/>
        <v>2.4730498259910023</v>
      </c>
      <c r="E16" s="69">
        <f t="shared" si="1"/>
        <v>8.3840630930743565E-2</v>
      </c>
      <c r="F16" s="59">
        <f t="shared" si="2"/>
        <v>1.0350913729547357</v>
      </c>
      <c r="J16" s="6" t="s">
        <v>25</v>
      </c>
      <c r="K16" s="4">
        <f t="shared" si="5"/>
        <v>2.3892091950602588</v>
      </c>
      <c r="L16" s="4">
        <f t="shared" si="5"/>
        <v>2.4730498259910023</v>
      </c>
      <c r="M16" s="70">
        <f t="shared" si="3"/>
        <v>8.3840630930743565E-2</v>
      </c>
      <c r="N16" s="1">
        <f t="shared" si="4"/>
        <v>1.0350913729547357</v>
      </c>
    </row>
    <row r="17" spans="2:15" ht="16.5" thickBot="1">
      <c r="B17" s="60" t="s">
        <v>10</v>
      </c>
      <c r="C17" s="68">
        <f>C10</f>
        <v>53768</v>
      </c>
      <c r="D17" s="68">
        <f>D10</f>
        <v>47124</v>
      </c>
      <c r="E17" s="61">
        <f t="shared" si="1"/>
        <v>-6644</v>
      </c>
      <c r="F17" s="62">
        <f t="shared" si="2"/>
        <v>0.87643207855973815</v>
      </c>
      <c r="J17" s="7" t="s">
        <v>10</v>
      </c>
      <c r="K17" s="23">
        <f>K10</f>
        <v>53768</v>
      </c>
      <c r="L17" s="23">
        <f>L10</f>
        <v>47124</v>
      </c>
      <c r="M17" s="20">
        <f t="shared" si="3"/>
        <v>-6644</v>
      </c>
      <c r="N17" s="2">
        <f t="shared" si="4"/>
        <v>0.87643207855973815</v>
      </c>
    </row>
    <row r="19" spans="2:15">
      <c r="B19" s="11" t="s">
        <v>9</v>
      </c>
      <c r="J19" s="11" t="s">
        <v>9</v>
      </c>
    </row>
    <row r="21" spans="2:15">
      <c r="B21" s="10" t="s">
        <v>6</v>
      </c>
      <c r="C21" s="10" t="s">
        <v>7</v>
      </c>
      <c r="D21" s="10" t="s">
        <v>8</v>
      </c>
      <c r="E21" s="10" t="s">
        <v>26</v>
      </c>
      <c r="F21" s="10" t="s">
        <v>27</v>
      </c>
      <c r="G21" s="10" t="s">
        <v>10</v>
      </c>
      <c r="J21" s="10" t="s">
        <v>6</v>
      </c>
      <c r="K21" s="10" t="s">
        <v>7</v>
      </c>
      <c r="L21" s="10" t="s">
        <v>8</v>
      </c>
      <c r="M21" s="10" t="s">
        <v>26</v>
      </c>
      <c r="N21" s="10" t="s">
        <v>27</v>
      </c>
      <c r="O21" s="10" t="s">
        <v>10</v>
      </c>
    </row>
    <row r="23" spans="2:15">
      <c r="B23" s="16"/>
      <c r="C23" s="17">
        <f>D6</f>
        <v>3179</v>
      </c>
      <c r="D23" s="17">
        <f>D7</f>
        <v>33219</v>
      </c>
      <c r="E23" s="17">
        <f>D8</f>
        <v>131302</v>
      </c>
      <c r="F23" s="17">
        <f>D9</f>
        <v>116540</v>
      </c>
      <c r="G23" s="16"/>
      <c r="J23" s="16"/>
      <c r="K23" s="17">
        <f>L6</f>
        <v>3179</v>
      </c>
      <c r="L23" s="17">
        <f>L7</f>
        <v>33219</v>
      </c>
      <c r="M23" s="17">
        <f>L8</f>
        <v>131302</v>
      </c>
      <c r="N23" s="17">
        <f>L9</f>
        <v>116540</v>
      </c>
      <c r="O23" s="16"/>
    </row>
    <row r="24" spans="2:15">
      <c r="B24" s="17">
        <f>D6</f>
        <v>3179</v>
      </c>
      <c r="C24" s="17">
        <f>D7</f>
        <v>33219</v>
      </c>
      <c r="D24" s="17">
        <f>D8</f>
        <v>131302</v>
      </c>
      <c r="E24" s="17">
        <f>D9</f>
        <v>116540</v>
      </c>
      <c r="F24" s="17">
        <f>D10</f>
        <v>47124</v>
      </c>
      <c r="G24" s="17">
        <f>D10</f>
        <v>47124</v>
      </c>
      <c r="J24" s="17">
        <f>L6</f>
        <v>3179</v>
      </c>
      <c r="K24" s="17">
        <f>L7</f>
        <v>33219</v>
      </c>
      <c r="L24" s="17">
        <f>L8</f>
        <v>131302</v>
      </c>
      <c r="M24" s="17">
        <f>L9</f>
        <v>116540</v>
      </c>
      <c r="N24" s="17">
        <f>L10</f>
        <v>47124</v>
      </c>
      <c r="O24" s="17">
        <f>L10</f>
        <v>47124</v>
      </c>
    </row>
    <row r="25" spans="2:15">
      <c r="B25" s="16">
        <f>C6</f>
        <v>1908</v>
      </c>
      <c r="C25" s="18">
        <f>C6</f>
        <v>1908</v>
      </c>
      <c r="D25" s="18">
        <f>C7</f>
        <v>22316</v>
      </c>
      <c r="E25" s="18">
        <f>C8</f>
        <v>121274</v>
      </c>
      <c r="F25" s="18">
        <f>C9</f>
        <v>128463</v>
      </c>
      <c r="G25" s="16">
        <f>D10</f>
        <v>47124</v>
      </c>
      <c r="J25" s="16">
        <f>L6</f>
        <v>3179</v>
      </c>
      <c r="K25" s="18">
        <f>K6</f>
        <v>1908</v>
      </c>
      <c r="L25" s="18">
        <f>K7</f>
        <v>22316</v>
      </c>
      <c r="M25" s="18">
        <f>K8</f>
        <v>121274</v>
      </c>
      <c r="N25" s="18">
        <f>K9</f>
        <v>128463</v>
      </c>
      <c r="O25" s="16">
        <f>L10</f>
        <v>47124</v>
      </c>
    </row>
    <row r="26" spans="2:15">
      <c r="B26" s="16"/>
      <c r="C26" s="16">
        <f>C7</f>
        <v>22316</v>
      </c>
      <c r="D26" s="16">
        <f>C8</f>
        <v>121274</v>
      </c>
      <c r="E26" s="16">
        <f>C9</f>
        <v>128463</v>
      </c>
      <c r="F26" s="16">
        <f>C10</f>
        <v>53768</v>
      </c>
      <c r="G26" s="16"/>
      <c r="J26" s="16"/>
      <c r="K26" s="16">
        <f>K7</f>
        <v>22316</v>
      </c>
      <c r="L26" s="16">
        <f>K8</f>
        <v>121274</v>
      </c>
      <c r="M26" s="16">
        <f>K9</f>
        <v>128463</v>
      </c>
      <c r="N26" s="16">
        <f>K10</f>
        <v>53768</v>
      </c>
      <c r="O26" s="16"/>
    </row>
    <row r="27" spans="2:15">
      <c r="B27" s="16"/>
      <c r="C27" s="12"/>
      <c r="D27" s="12"/>
      <c r="E27" s="12"/>
      <c r="F27" s="12"/>
      <c r="G27" s="12"/>
      <c r="J27" s="16"/>
      <c r="K27" s="12"/>
      <c r="L27" s="12"/>
      <c r="M27" s="12"/>
      <c r="N27" s="12"/>
      <c r="O27" s="12"/>
    </row>
    <row r="28" spans="2:15">
      <c r="B28" s="17">
        <f>D6</f>
        <v>3179</v>
      </c>
      <c r="C28" s="13">
        <f>D6/D7</f>
        <v>9.5698244980282371E-2</v>
      </c>
      <c r="D28" s="13">
        <f>D7/D8</f>
        <v>0.25299690789173052</v>
      </c>
      <c r="E28" s="13">
        <f>D8/D9</f>
        <v>1.1266689548652824</v>
      </c>
      <c r="F28" s="13">
        <f>D9/D10</f>
        <v>2.4730498259910023</v>
      </c>
      <c r="G28" s="17">
        <f>D10</f>
        <v>47124</v>
      </c>
      <c r="J28" s="17">
        <f>L6</f>
        <v>3179</v>
      </c>
      <c r="K28" s="13">
        <f>L6/L7</f>
        <v>9.5698244980282371E-2</v>
      </c>
      <c r="L28" s="13">
        <f>L7/L8</f>
        <v>0.25299690789173052</v>
      </c>
      <c r="M28" s="13">
        <f>L8/L9</f>
        <v>1.1266689548652824</v>
      </c>
      <c r="N28" s="13">
        <f>L9/L10</f>
        <v>2.4730498259910023</v>
      </c>
      <c r="O28" s="17">
        <f>L10</f>
        <v>47124</v>
      </c>
    </row>
    <row r="29" spans="2:15">
      <c r="B29" s="16">
        <f>C6</f>
        <v>1908</v>
      </c>
      <c r="C29" s="12">
        <f>C6/C7</f>
        <v>8.5499193403835813E-2</v>
      </c>
      <c r="D29" s="12">
        <f>C7/C8</f>
        <v>0.18401306133218992</v>
      </c>
      <c r="E29" s="12">
        <f>C8/C9</f>
        <v>0.94403836124020146</v>
      </c>
      <c r="F29" s="12">
        <f>C9/C10</f>
        <v>2.3892091950602588</v>
      </c>
      <c r="G29" s="16">
        <f>C10</f>
        <v>53768</v>
      </c>
      <c r="J29" s="16">
        <f>K6</f>
        <v>1908</v>
      </c>
      <c r="K29" s="12">
        <f>K6/K7</f>
        <v>8.5499193403835813E-2</v>
      </c>
      <c r="L29" s="12">
        <f>K7/K8</f>
        <v>0.18401306133218992</v>
      </c>
      <c r="M29" s="12">
        <f>K8/K9</f>
        <v>0.94403836124020146</v>
      </c>
      <c r="N29" s="12">
        <f>K9/K10</f>
        <v>2.3892091950602588</v>
      </c>
      <c r="O29" s="16">
        <f>K10</f>
        <v>53768</v>
      </c>
    </row>
    <row r="31" spans="2:15">
      <c r="B31" s="9">
        <f t="shared" ref="B31:G31" si="7">B28/B29</f>
        <v>1.6661425576519917</v>
      </c>
      <c r="C31" s="9">
        <f t="shared" si="7"/>
        <v>1.1192882782913949</v>
      </c>
      <c r="D31" s="9">
        <f t="shared" si="7"/>
        <v>1.3748855981207082</v>
      </c>
      <c r="E31" s="9">
        <f t="shared" si="7"/>
        <v>1.1934567504070022</v>
      </c>
      <c r="F31" s="9">
        <f t="shared" si="7"/>
        <v>1.0350913729547357</v>
      </c>
      <c r="G31" s="9">
        <f t="shared" si="7"/>
        <v>0.87643207855973815</v>
      </c>
      <c r="J31" s="9">
        <f t="shared" ref="J31:O31" si="8">J28/J29</f>
        <v>1.6661425576519917</v>
      </c>
      <c r="K31" s="9">
        <f t="shared" si="8"/>
        <v>1.1192882782913949</v>
      </c>
      <c r="L31" s="9">
        <f t="shared" si="8"/>
        <v>1.3748855981207082</v>
      </c>
      <c r="M31" s="9">
        <f t="shared" si="8"/>
        <v>1.1934567504070022</v>
      </c>
      <c r="N31" s="9">
        <f t="shared" si="8"/>
        <v>1.0350913729547357</v>
      </c>
      <c r="O31" s="9">
        <f t="shared" si="8"/>
        <v>0.87643207855973815</v>
      </c>
    </row>
    <row r="34" spans="2:15">
      <c r="B34" s="24">
        <f>B28-B29</f>
        <v>1271</v>
      </c>
      <c r="C34" s="25">
        <f>B34*LOG(C31)/LOG(B31)</f>
        <v>280.56749940790723</v>
      </c>
      <c r="D34" s="25">
        <f>B34*LOG(D31)/LOG(B31)</f>
        <v>792.63493361564076</v>
      </c>
      <c r="E34" s="25">
        <f>B34*LOG(E31)/LOG(B31)</f>
        <v>440.30646784397624</v>
      </c>
      <c r="F34" s="25">
        <f>B34*LOG(F31)/LOG(B31)</f>
        <v>85.867702768133427</v>
      </c>
      <c r="G34" s="26">
        <f>B34*LOG(G31)/LOG(B31)</f>
        <v>-328.37660363565743</v>
      </c>
      <c r="J34" s="24">
        <f>J28-J29</f>
        <v>1271</v>
      </c>
      <c r="K34" s="25">
        <f>J34*(M13*(K7+L7)*0.5)/M6</f>
        <v>283.20216464897982</v>
      </c>
      <c r="L34" s="25">
        <f>(J34-K34)*M14*(K8+L8)*0.5/M7</f>
        <v>789.28082231297651</v>
      </c>
      <c r="M34" s="25">
        <f>(J34-K34-L34)*M15*(K9+L9)*0.5/M8</f>
        <v>442.89251845406324</v>
      </c>
      <c r="N34" s="25">
        <f>(J34-K34-L34-M34)*M16*(K10+L10)*0.5/M9</f>
        <v>86.686886016089304</v>
      </c>
      <c r="O34" s="26">
        <f>(J34-K34-L34-M34)*M10*(K16+L16)*0.5/M9</f>
        <v>-331.06239143210883</v>
      </c>
    </row>
    <row r="35" spans="2:15">
      <c r="B35" s="40"/>
      <c r="C35" s="41"/>
      <c r="D35" s="41"/>
      <c r="E35" s="41"/>
      <c r="F35" s="41"/>
      <c r="G35" s="42"/>
      <c r="J35" s="46"/>
      <c r="K35" s="47"/>
      <c r="L35" s="47"/>
      <c r="M35" s="47"/>
      <c r="N35" s="47"/>
      <c r="O35" s="48"/>
    </row>
    <row r="36" spans="2:15">
      <c r="B36" s="43" t="s">
        <v>15</v>
      </c>
      <c r="C36" s="44" t="s">
        <v>16</v>
      </c>
      <c r="D36" s="44" t="s">
        <v>17</v>
      </c>
      <c r="E36" s="44" t="s">
        <v>28</v>
      </c>
      <c r="F36" s="44" t="s">
        <v>29</v>
      </c>
      <c r="G36" s="45" t="s">
        <v>18</v>
      </c>
      <c r="J36" s="43" t="s">
        <v>15</v>
      </c>
      <c r="K36" s="44" t="s">
        <v>16</v>
      </c>
      <c r="L36" s="44" t="s">
        <v>17</v>
      </c>
      <c r="M36" s="44" t="s">
        <v>28</v>
      </c>
      <c r="N36" s="44" t="s">
        <v>29</v>
      </c>
      <c r="O36" s="45" t="s">
        <v>18</v>
      </c>
    </row>
    <row r="37" spans="2:15">
      <c r="B37" s="39"/>
      <c r="C37" s="38"/>
      <c r="D37" s="38"/>
      <c r="E37" s="38"/>
      <c r="F37" s="38"/>
      <c r="G37" s="38"/>
      <c r="J37" s="39"/>
      <c r="K37" s="38"/>
      <c r="L37" s="38"/>
      <c r="M37" s="38"/>
      <c r="N37" s="38"/>
      <c r="O37" s="38"/>
    </row>
    <row r="38" spans="2:15">
      <c r="B38" s="16"/>
      <c r="C38" s="16"/>
      <c r="D38" s="16"/>
      <c r="E38" s="16"/>
      <c r="F38" s="16"/>
      <c r="G38" s="16"/>
      <c r="J38" s="12"/>
      <c r="K38" s="12"/>
      <c r="L38" s="12"/>
      <c r="M38" s="12"/>
      <c r="N38" s="12"/>
      <c r="O38" s="12"/>
    </row>
    <row r="39" spans="2:15">
      <c r="B39" s="24"/>
      <c r="C39" s="25"/>
      <c r="D39" s="25">
        <f>B34</f>
        <v>1271</v>
      </c>
      <c r="E39" s="25"/>
      <c r="F39" s="26"/>
      <c r="G39" s="28"/>
      <c r="J39" s="24"/>
      <c r="K39" s="25"/>
      <c r="L39" s="25">
        <f>J34</f>
        <v>1271</v>
      </c>
      <c r="M39" s="25"/>
      <c r="N39" s="26"/>
      <c r="O39" s="28"/>
    </row>
    <row r="40" spans="2:15">
      <c r="B40" s="27"/>
      <c r="C40" s="28"/>
      <c r="D40" s="28"/>
      <c r="E40" s="28"/>
      <c r="F40" s="29"/>
      <c r="G40" s="28"/>
      <c r="J40" s="27"/>
      <c r="K40" s="28"/>
      <c r="L40" s="28"/>
      <c r="M40" s="28"/>
      <c r="N40" s="29"/>
      <c r="O40" s="28"/>
    </row>
    <row r="41" spans="2:15">
      <c r="B41" s="27"/>
      <c r="C41" s="28"/>
      <c r="D41" s="28"/>
      <c r="E41" s="28"/>
      <c r="F41" s="29"/>
      <c r="G41" s="28"/>
      <c r="J41" s="27"/>
      <c r="K41" s="28"/>
      <c r="L41" s="28"/>
      <c r="M41" s="28"/>
      <c r="N41" s="29"/>
      <c r="O41" s="28"/>
    </row>
    <row r="42" spans="2:15">
      <c r="B42" s="30">
        <f>C34</f>
        <v>280.56749940790723</v>
      </c>
      <c r="C42" s="17">
        <f>D34</f>
        <v>792.63493361564076</v>
      </c>
      <c r="D42" s="17">
        <f>E34</f>
        <v>440.30646784397624</v>
      </c>
      <c r="E42" s="17">
        <f>F34</f>
        <v>85.867702768133427</v>
      </c>
      <c r="F42" s="31">
        <f>G34</f>
        <v>-328.37660363565743</v>
      </c>
      <c r="G42" s="28"/>
      <c r="J42" s="30">
        <f>K34</f>
        <v>283.20216464897982</v>
      </c>
      <c r="K42" s="17">
        <f>L34</f>
        <v>789.28082231297651</v>
      </c>
      <c r="L42" s="17">
        <f>M34</f>
        <v>442.89251845406324</v>
      </c>
      <c r="M42" s="17">
        <f>N34</f>
        <v>86.686886016089304</v>
      </c>
      <c r="N42" s="31">
        <f>O34</f>
        <v>-331.06239143210883</v>
      </c>
      <c r="O42" s="28"/>
    </row>
    <row r="44" spans="2:15">
      <c r="B44" s="38" t="s">
        <v>12</v>
      </c>
      <c r="C44" s="38" t="s">
        <v>13</v>
      </c>
      <c r="D44" s="38" t="s">
        <v>31</v>
      </c>
      <c r="E44" s="38" t="s">
        <v>30</v>
      </c>
      <c r="F44" s="38" t="s">
        <v>14</v>
      </c>
      <c r="H44" s="38"/>
      <c r="J44" s="38" t="s">
        <v>12</v>
      </c>
      <c r="K44" s="38" t="s">
        <v>13</v>
      </c>
      <c r="L44" s="38" t="s">
        <v>31</v>
      </c>
      <c r="M44" s="38" t="s">
        <v>30</v>
      </c>
      <c r="N44" s="38" t="s">
        <v>14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2001-05-26T17:29:05Z</cp:lastPrinted>
  <dcterms:created xsi:type="dcterms:W3CDTF">2001-05-26T11:51:13Z</dcterms:created>
  <dcterms:modified xsi:type="dcterms:W3CDTF">2011-06-14T06:10:20Z</dcterms:modified>
</cp:coreProperties>
</file>