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hartsheets/sheet4.xml" ContentType="application/vnd.openxmlformats-officedocument.spreadsheetml.chartsheet+xml"/>
  <Override PartName="/xl/worksheets/sheet1.xml" ContentType="application/vnd.openxmlformats-officedocument.spreadsheetml.worksheet+xml"/>
  <Override PartName="/xl/chartsheets/sheet5.xml" ContentType="application/vnd.openxmlformats-officedocument.spreadsheetml.chartsheet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xl/pivotCache/pivotCacheRecords1.xml" ContentType="application/vnd.openxmlformats-officedocument.spreadsheetml.pivotCacheRecord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8795" windowHeight="11760" firstSheet="5" activeTab="5"/>
  </bookViews>
  <sheets>
    <sheet name="gregresia (2)" sheetId="9" r:id="rId1"/>
    <sheet name="gMZDklz" sheetId="5" r:id="rId2"/>
    <sheet name="gMZD" sheetId="4" r:id="rId3"/>
    <sheet name="gabs" sheetId="6" r:id="rId4"/>
    <sheet name="jed01" sheetId="1" r:id="rId5"/>
    <sheet name="jed12" sheetId="2" r:id="rId6"/>
    <sheet name="jedspolu" sheetId="3" r:id="rId7"/>
    <sheet name="gregresia" sheetId="8" r:id="rId8"/>
    <sheet name="regresia" sheetId="7" r:id="rId9"/>
    <sheet name="sezonpivot" sheetId="10" r:id="rId10"/>
    <sheet name="pivotsez" sheetId="12" r:id="rId11"/>
    <sheet name="sezonnost" sheetId="11" r:id="rId12"/>
    <sheet name="gts" sheetId="14" r:id="rId13"/>
    <sheet name="progmzdy" sheetId="13" r:id="rId14"/>
    <sheet name="Sheet6" sheetId="15" r:id="rId15"/>
  </sheets>
  <calcPr calcId="125725"/>
  <pivotCaches>
    <pivotCache cacheId="0" r:id="rId16"/>
  </pivotCaches>
</workbook>
</file>

<file path=xl/calcChain.xml><?xml version="1.0" encoding="utf-8"?>
<calcChain xmlns="http://schemas.openxmlformats.org/spreadsheetml/2006/main">
  <c r="L3" i="15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2"/>
  <c r="O2" i="13"/>
  <c r="O3"/>
  <c r="O4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L83" i="11"/>
  <c r="K83"/>
  <c r="L82"/>
  <c r="K82"/>
  <c r="L81"/>
  <c r="K81"/>
  <c r="L80"/>
  <c r="K80"/>
  <c r="L79"/>
  <c r="K79"/>
  <c r="L78"/>
  <c r="K78"/>
  <c r="L77"/>
  <c r="K77"/>
  <c r="L76"/>
  <c r="K76"/>
  <c r="L75"/>
  <c r="K75"/>
  <c r="L74"/>
  <c r="K74"/>
  <c r="L73"/>
  <c r="K73"/>
  <c r="L72"/>
  <c r="K72"/>
  <c r="J6" i="12"/>
  <c r="J7"/>
  <c r="J8"/>
  <c r="J9"/>
  <c r="J10"/>
  <c r="J11"/>
  <c r="J12"/>
  <c r="J13"/>
  <c r="J14"/>
  <c r="J15"/>
  <c r="J16"/>
  <c r="J5"/>
  <c r="I6"/>
  <c r="I7"/>
  <c r="I8"/>
  <c r="I9"/>
  <c r="I10"/>
  <c r="I11"/>
  <c r="I12"/>
  <c r="I13"/>
  <c r="I14"/>
  <c r="I15"/>
  <c r="I16"/>
  <c r="I5"/>
  <c r="G8" i="10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7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14"/>
  <c r="D3" i="7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2"/>
  <c r="B66" i="3"/>
  <c r="B65"/>
  <c r="B90"/>
  <c r="B91"/>
  <c r="F15"/>
  <c r="G15" s="1"/>
  <c r="H15"/>
  <c r="F16"/>
  <c r="G16"/>
  <c r="H16"/>
  <c r="F17"/>
  <c r="G17" s="1"/>
  <c r="H17"/>
  <c r="F18"/>
  <c r="G18" s="1"/>
  <c r="H18"/>
  <c r="F19"/>
  <c r="G19" s="1"/>
  <c r="H19"/>
  <c r="F20"/>
  <c r="G20" s="1"/>
  <c r="H20"/>
  <c r="F21"/>
  <c r="G21" s="1"/>
  <c r="H21"/>
  <c r="F22"/>
  <c r="G22" s="1"/>
  <c r="H22"/>
  <c r="F23"/>
  <c r="G23" s="1"/>
  <c r="H23"/>
  <c r="F24"/>
  <c r="G24" s="1"/>
  <c r="H24"/>
  <c r="F25"/>
  <c r="G25" s="1"/>
  <c r="H25"/>
  <c r="F26"/>
  <c r="G26" s="1"/>
  <c r="H26"/>
  <c r="F27"/>
  <c r="G27" s="1"/>
  <c r="H27"/>
  <c r="F28"/>
  <c r="G28" s="1"/>
  <c r="H28"/>
  <c r="F29"/>
  <c r="G29" s="1"/>
  <c r="H29"/>
  <c r="F30"/>
  <c r="G30" s="1"/>
  <c r="H30"/>
  <c r="F31"/>
  <c r="G31" s="1"/>
  <c r="H31"/>
  <c r="F32"/>
  <c r="G32" s="1"/>
  <c r="H32"/>
  <c r="F33"/>
  <c r="G33" s="1"/>
  <c r="H33"/>
  <c r="F34"/>
  <c r="G34"/>
  <c r="H34"/>
  <c r="F35"/>
  <c r="G35" s="1"/>
  <c r="H35"/>
  <c r="F36"/>
  <c r="G36" s="1"/>
  <c r="H36"/>
  <c r="F37"/>
  <c r="G37" s="1"/>
  <c r="H37"/>
  <c r="F38"/>
  <c r="G38" s="1"/>
  <c r="H38"/>
  <c r="F39"/>
  <c r="G39" s="1"/>
  <c r="H39"/>
  <c r="F40"/>
  <c r="G40"/>
  <c r="H40"/>
  <c r="F41"/>
  <c r="G41" s="1"/>
  <c r="H41"/>
  <c r="F42"/>
  <c r="G42" s="1"/>
  <c r="H42"/>
  <c r="F43"/>
  <c r="G43" s="1"/>
  <c r="H43"/>
  <c r="F44"/>
  <c r="G44"/>
  <c r="H44"/>
  <c r="F45"/>
  <c r="G45"/>
  <c r="H45"/>
  <c r="F46"/>
  <c r="G46" s="1"/>
  <c r="H46"/>
  <c r="F47"/>
  <c r="G47" s="1"/>
  <c r="H47"/>
  <c r="F48"/>
  <c r="G48" s="1"/>
  <c r="H48"/>
  <c r="F49"/>
  <c r="G49" s="1"/>
  <c r="H49"/>
  <c r="F50"/>
  <c r="G50"/>
  <c r="H50"/>
  <c r="F51"/>
  <c r="G51" s="1"/>
  <c r="H51"/>
  <c r="F52"/>
  <c r="G52" s="1"/>
  <c r="H52"/>
  <c r="F53"/>
  <c r="G53" s="1"/>
  <c r="H53"/>
  <c r="F54"/>
  <c r="G54" s="1"/>
  <c r="H54"/>
  <c r="F55"/>
  <c r="G55" s="1"/>
  <c r="H55"/>
  <c r="F56"/>
  <c r="G56" s="1"/>
  <c r="H56"/>
  <c r="F57"/>
  <c r="G57" s="1"/>
  <c r="H57"/>
  <c r="F58"/>
  <c r="G58" s="1"/>
  <c r="H58"/>
  <c r="F59"/>
  <c r="G59" s="1"/>
  <c r="H59"/>
  <c r="F60"/>
  <c r="G60" s="1"/>
  <c r="H60"/>
  <c r="F61"/>
  <c r="G61" s="1"/>
  <c r="H61"/>
  <c r="F62"/>
  <c r="G62"/>
  <c r="H62"/>
  <c r="H14"/>
  <c r="G14"/>
  <c r="C14"/>
  <c r="D14" s="1"/>
  <c r="F14"/>
  <c r="C4"/>
  <c r="D4" s="1"/>
  <c r="E4"/>
  <c r="C5"/>
  <c r="D5" s="1"/>
  <c r="E5"/>
  <c r="C6"/>
  <c r="D6"/>
  <c r="E6"/>
  <c r="C7"/>
  <c r="D7" s="1"/>
  <c r="E7"/>
  <c r="C8"/>
  <c r="D8"/>
  <c r="E8"/>
  <c r="C9"/>
  <c r="D9" s="1"/>
  <c r="E9"/>
  <c r="C10"/>
  <c r="D10"/>
  <c r="E10"/>
  <c r="C11"/>
  <c r="D11" s="1"/>
  <c r="E11"/>
  <c r="C12"/>
  <c r="D12"/>
  <c r="E12"/>
  <c r="C13"/>
  <c r="D13" s="1"/>
  <c r="E13"/>
  <c r="C15"/>
  <c r="D15" s="1"/>
  <c r="C16"/>
  <c r="D16"/>
  <c r="E16"/>
  <c r="C17"/>
  <c r="D17" s="1"/>
  <c r="E17"/>
  <c r="C18"/>
  <c r="D18"/>
  <c r="E18"/>
  <c r="C19"/>
  <c r="D19" s="1"/>
  <c r="E19"/>
  <c r="C20"/>
  <c r="D20"/>
  <c r="E20"/>
  <c r="C21"/>
  <c r="D21" s="1"/>
  <c r="E21"/>
  <c r="C22"/>
  <c r="D22"/>
  <c r="E22"/>
  <c r="C23"/>
  <c r="D23" s="1"/>
  <c r="E23"/>
  <c r="C24"/>
  <c r="D24"/>
  <c r="E24"/>
  <c r="C25"/>
  <c r="D25" s="1"/>
  <c r="E25"/>
  <c r="C26"/>
  <c r="D26"/>
  <c r="E26"/>
  <c r="C27"/>
  <c r="D27" s="1"/>
  <c r="E27"/>
  <c r="C28"/>
  <c r="D28"/>
  <c r="E28"/>
  <c r="C29"/>
  <c r="D29" s="1"/>
  <c r="E29"/>
  <c r="C30"/>
  <c r="D30"/>
  <c r="E30"/>
  <c r="C31"/>
  <c r="D31" s="1"/>
  <c r="E31"/>
  <c r="C32"/>
  <c r="D32"/>
  <c r="E32"/>
  <c r="C33"/>
  <c r="D33" s="1"/>
  <c r="E33"/>
  <c r="C34"/>
  <c r="D34" s="1"/>
  <c r="E34"/>
  <c r="C35"/>
  <c r="D35" s="1"/>
  <c r="E35"/>
  <c r="C36"/>
  <c r="D36" s="1"/>
  <c r="E36"/>
  <c r="C37"/>
  <c r="D37" s="1"/>
  <c r="E37"/>
  <c r="C38"/>
  <c r="D38" s="1"/>
  <c r="E38"/>
  <c r="C39"/>
  <c r="D39" s="1"/>
  <c r="E39"/>
  <c r="C40"/>
  <c r="D40"/>
  <c r="E40"/>
  <c r="C41"/>
  <c r="D41" s="1"/>
  <c r="E41"/>
  <c r="C42"/>
  <c r="D42" s="1"/>
  <c r="E42"/>
  <c r="C43"/>
  <c r="D43" s="1"/>
  <c r="E43"/>
  <c r="C44"/>
  <c r="D44"/>
  <c r="E44"/>
  <c r="C45"/>
  <c r="D45" s="1"/>
  <c r="E45"/>
  <c r="C46"/>
  <c r="D46" s="1"/>
  <c r="E46"/>
  <c r="C47"/>
  <c r="D47" s="1"/>
  <c r="E47"/>
  <c r="C48"/>
  <c r="D48" s="1"/>
  <c r="E48"/>
  <c r="C49"/>
  <c r="D49" s="1"/>
  <c r="E49"/>
  <c r="C50"/>
  <c r="D50"/>
  <c r="E50"/>
  <c r="C51"/>
  <c r="D51" s="1"/>
  <c r="E51"/>
  <c r="C52"/>
  <c r="D52" s="1"/>
  <c r="E52"/>
  <c r="C53"/>
  <c r="D53" s="1"/>
  <c r="E53"/>
  <c r="C54"/>
  <c r="D54"/>
  <c r="E54"/>
  <c r="C55"/>
  <c r="D55"/>
  <c r="E55"/>
  <c r="C56"/>
  <c r="D56" s="1"/>
  <c r="E56"/>
  <c r="C57"/>
  <c r="D57" s="1"/>
  <c r="E57"/>
  <c r="C58"/>
  <c r="D58" s="1"/>
  <c r="E58"/>
  <c r="C59"/>
  <c r="D59" s="1"/>
  <c r="E59"/>
  <c r="C60"/>
  <c r="D60" s="1"/>
  <c r="E60"/>
  <c r="C61"/>
  <c r="D61" s="1"/>
  <c r="E61"/>
  <c r="C62"/>
  <c r="D62" s="1"/>
  <c r="E62"/>
  <c r="E3"/>
  <c r="D3"/>
  <c r="C3"/>
  <c r="C15" i="2"/>
  <c r="D15" s="1"/>
  <c r="E15" s="1"/>
  <c r="F15"/>
  <c r="C16"/>
  <c r="D16" s="1"/>
  <c r="E16" s="1"/>
  <c r="F16"/>
  <c r="C17"/>
  <c r="D17" s="1"/>
  <c r="E17" s="1"/>
  <c r="F17"/>
  <c r="C18"/>
  <c r="D18" s="1"/>
  <c r="E18" s="1"/>
  <c r="F18"/>
  <c r="C19"/>
  <c r="D19" s="1"/>
  <c r="E19" s="1"/>
  <c r="F19"/>
  <c r="C20"/>
  <c r="D20" s="1"/>
  <c r="E20" s="1"/>
  <c r="F20"/>
  <c r="C21"/>
  <c r="D21" s="1"/>
  <c r="E21" s="1"/>
  <c r="F21"/>
  <c r="C22"/>
  <c r="D22" s="1"/>
  <c r="E22" s="1"/>
  <c r="F22"/>
  <c r="C23"/>
  <c r="D23" s="1"/>
  <c r="E23" s="1"/>
  <c r="F23"/>
  <c r="C24"/>
  <c r="D24" s="1"/>
  <c r="E24" s="1"/>
  <c r="F24"/>
  <c r="C25"/>
  <c r="D25" s="1"/>
  <c r="E25" s="1"/>
  <c r="F25"/>
  <c r="C26"/>
  <c r="D26" s="1"/>
  <c r="E26" s="1"/>
  <c r="F26"/>
  <c r="C27"/>
  <c r="D27" s="1"/>
  <c r="E27" s="1"/>
  <c r="F27"/>
  <c r="C28"/>
  <c r="D28" s="1"/>
  <c r="E28" s="1"/>
  <c r="F28"/>
  <c r="C29"/>
  <c r="D29" s="1"/>
  <c r="E29" s="1"/>
  <c r="F29"/>
  <c r="C30"/>
  <c r="D30" s="1"/>
  <c r="E30" s="1"/>
  <c r="F30"/>
  <c r="C31"/>
  <c r="D31" s="1"/>
  <c r="E31" s="1"/>
  <c r="F31"/>
  <c r="C32"/>
  <c r="D32" s="1"/>
  <c r="E32" s="1"/>
  <c r="F32"/>
  <c r="C33"/>
  <c r="D33" s="1"/>
  <c r="E33" s="1"/>
  <c r="F33"/>
  <c r="C34"/>
  <c r="D34" s="1"/>
  <c r="E34" s="1"/>
  <c r="F34"/>
  <c r="C35"/>
  <c r="D35" s="1"/>
  <c r="E35" s="1"/>
  <c r="F35"/>
  <c r="C36"/>
  <c r="D36" s="1"/>
  <c r="E36" s="1"/>
  <c r="F36"/>
  <c r="C37"/>
  <c r="D37" s="1"/>
  <c r="E37" s="1"/>
  <c r="F37"/>
  <c r="C38"/>
  <c r="D38" s="1"/>
  <c r="E38" s="1"/>
  <c r="F38"/>
  <c r="C39"/>
  <c r="D39" s="1"/>
  <c r="E39" s="1"/>
  <c r="F39"/>
  <c r="C40"/>
  <c r="D40" s="1"/>
  <c r="E40" s="1"/>
  <c r="F40"/>
  <c r="C41"/>
  <c r="D41" s="1"/>
  <c r="E41" s="1"/>
  <c r="F41"/>
  <c r="C42"/>
  <c r="D42" s="1"/>
  <c r="E42" s="1"/>
  <c r="F42"/>
  <c r="C43"/>
  <c r="D43" s="1"/>
  <c r="E43" s="1"/>
  <c r="F43"/>
  <c r="C44"/>
  <c r="D44" s="1"/>
  <c r="E44" s="1"/>
  <c r="F44"/>
  <c r="C45"/>
  <c r="D45" s="1"/>
  <c r="E45" s="1"/>
  <c r="F45"/>
  <c r="C46"/>
  <c r="D46" s="1"/>
  <c r="E46" s="1"/>
  <c r="F46"/>
  <c r="C47"/>
  <c r="D47" s="1"/>
  <c r="E47" s="1"/>
  <c r="F47"/>
  <c r="C48"/>
  <c r="D48" s="1"/>
  <c r="E48" s="1"/>
  <c r="F48"/>
  <c r="C49"/>
  <c r="D49" s="1"/>
  <c r="E49" s="1"/>
  <c r="F49"/>
  <c r="C50"/>
  <c r="D50" s="1"/>
  <c r="E50" s="1"/>
  <c r="F50"/>
  <c r="C51"/>
  <c r="D51" s="1"/>
  <c r="E51" s="1"/>
  <c r="F51"/>
  <c r="C52"/>
  <c r="D52" s="1"/>
  <c r="E52" s="1"/>
  <c r="F52"/>
  <c r="C53"/>
  <c r="D53" s="1"/>
  <c r="E53" s="1"/>
  <c r="F53"/>
  <c r="C54"/>
  <c r="D54" s="1"/>
  <c r="E54" s="1"/>
  <c r="F54"/>
  <c r="C55"/>
  <c r="D55" s="1"/>
  <c r="E55" s="1"/>
  <c r="F55"/>
  <c r="C56"/>
  <c r="D56" s="1"/>
  <c r="E56" s="1"/>
  <c r="F56"/>
  <c r="C57"/>
  <c r="D57" s="1"/>
  <c r="E57" s="1"/>
  <c r="F57"/>
  <c r="C58"/>
  <c r="D58" s="1"/>
  <c r="E58" s="1"/>
  <c r="F58"/>
  <c r="C59"/>
  <c r="D59" s="1"/>
  <c r="E59" s="1"/>
  <c r="F59"/>
  <c r="C60"/>
  <c r="D60" s="1"/>
  <c r="E60" s="1"/>
  <c r="F60"/>
  <c r="C61"/>
  <c r="D61" s="1"/>
  <c r="E61" s="1"/>
  <c r="F61"/>
  <c r="C62"/>
  <c r="D62" s="1"/>
  <c r="E62" s="1"/>
  <c r="F62"/>
  <c r="F14"/>
  <c r="D14"/>
  <c r="E14" s="1"/>
  <c r="C14"/>
  <c r="G57" i="1"/>
  <c r="G58"/>
  <c r="G59"/>
  <c r="G60"/>
  <c r="G61"/>
  <c r="G62"/>
  <c r="D57"/>
  <c r="E57" s="1"/>
  <c r="F57" s="1"/>
  <c r="D58"/>
  <c r="E58" s="1"/>
  <c r="F58" s="1"/>
  <c r="D59"/>
  <c r="E59" s="1"/>
  <c r="F59" s="1"/>
  <c r="D60"/>
  <c r="E60" s="1"/>
  <c r="F60" s="1"/>
  <c r="D61"/>
  <c r="E61" s="1"/>
  <c r="F61" s="1"/>
  <c r="D62"/>
  <c r="E62" s="1"/>
  <c r="F62" s="1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3"/>
  <c r="D8"/>
  <c r="E8" s="1"/>
  <c r="F8" s="1"/>
  <c r="D9"/>
  <c r="E9" s="1"/>
  <c r="F9" s="1"/>
  <c r="D10"/>
  <c r="E10" s="1"/>
  <c r="F10" s="1"/>
  <c r="D11"/>
  <c r="E11" s="1"/>
  <c r="F11" s="1"/>
  <c r="D12"/>
  <c r="E12" s="1"/>
  <c r="F12" s="1"/>
  <c r="D13"/>
  <c r="E13" s="1"/>
  <c r="F13" s="1"/>
  <c r="D14"/>
  <c r="E14" s="1"/>
  <c r="F14" s="1"/>
  <c r="D15"/>
  <c r="E15" s="1"/>
  <c r="F15" s="1"/>
  <c r="D16"/>
  <c r="E16" s="1"/>
  <c r="F16" s="1"/>
  <c r="D17"/>
  <c r="E17" s="1"/>
  <c r="F17" s="1"/>
  <c r="D18"/>
  <c r="E18" s="1"/>
  <c r="F18" s="1"/>
  <c r="D19"/>
  <c r="E19" s="1"/>
  <c r="F19" s="1"/>
  <c r="D20"/>
  <c r="E20" s="1"/>
  <c r="F20" s="1"/>
  <c r="D21"/>
  <c r="E21" s="1"/>
  <c r="F21" s="1"/>
  <c r="D22"/>
  <c r="E22" s="1"/>
  <c r="F22" s="1"/>
  <c r="D23"/>
  <c r="E23" s="1"/>
  <c r="F23" s="1"/>
  <c r="D24"/>
  <c r="E24" s="1"/>
  <c r="F24" s="1"/>
  <c r="D25"/>
  <c r="E25" s="1"/>
  <c r="F25" s="1"/>
  <c r="D26"/>
  <c r="E26" s="1"/>
  <c r="F26" s="1"/>
  <c r="D27"/>
  <c r="E27" s="1"/>
  <c r="F27" s="1"/>
  <c r="D28"/>
  <c r="E28" s="1"/>
  <c r="F28" s="1"/>
  <c r="D29"/>
  <c r="E29" s="1"/>
  <c r="F29" s="1"/>
  <c r="D30"/>
  <c r="E30" s="1"/>
  <c r="F30" s="1"/>
  <c r="D31"/>
  <c r="E31" s="1"/>
  <c r="F31" s="1"/>
  <c r="D32"/>
  <c r="E32" s="1"/>
  <c r="F32" s="1"/>
  <c r="D33"/>
  <c r="E33" s="1"/>
  <c r="F33" s="1"/>
  <c r="D34"/>
  <c r="E34" s="1"/>
  <c r="F34" s="1"/>
  <c r="D35"/>
  <c r="E35" s="1"/>
  <c r="F35" s="1"/>
  <c r="D36"/>
  <c r="E36" s="1"/>
  <c r="F36" s="1"/>
  <c r="D37"/>
  <c r="E37" s="1"/>
  <c r="F37" s="1"/>
  <c r="D38"/>
  <c r="E38" s="1"/>
  <c r="F38" s="1"/>
  <c r="D39"/>
  <c r="E39" s="1"/>
  <c r="F39" s="1"/>
  <c r="D40"/>
  <c r="E40" s="1"/>
  <c r="F40" s="1"/>
  <c r="D41"/>
  <c r="E41" s="1"/>
  <c r="F41" s="1"/>
  <c r="D42"/>
  <c r="E42" s="1"/>
  <c r="F42" s="1"/>
  <c r="D43"/>
  <c r="E43" s="1"/>
  <c r="F43" s="1"/>
  <c r="D44"/>
  <c r="E44" s="1"/>
  <c r="F44" s="1"/>
  <c r="D45"/>
  <c r="E45" s="1"/>
  <c r="F45" s="1"/>
  <c r="D46"/>
  <c r="E46" s="1"/>
  <c r="F46" s="1"/>
  <c r="D47"/>
  <c r="E47" s="1"/>
  <c r="F47" s="1"/>
  <c r="D48"/>
  <c r="E48" s="1"/>
  <c r="F48" s="1"/>
  <c r="D49"/>
  <c r="E49" s="1"/>
  <c r="F49" s="1"/>
  <c r="D50"/>
  <c r="E50" s="1"/>
  <c r="F50" s="1"/>
  <c r="D51"/>
  <c r="E51" s="1"/>
  <c r="F51" s="1"/>
  <c r="D52"/>
  <c r="E52" s="1"/>
  <c r="F52" s="1"/>
  <c r="D53"/>
  <c r="E53" s="1"/>
  <c r="F53" s="1"/>
  <c r="D54"/>
  <c r="E54" s="1"/>
  <c r="F54" s="1"/>
  <c r="D55"/>
  <c r="E55" s="1"/>
  <c r="F55" s="1"/>
  <c r="D56"/>
  <c r="E56" s="1"/>
  <c r="F56" s="1"/>
  <c r="D4"/>
  <c r="E4" s="1"/>
  <c r="F4" s="1"/>
  <c r="D5"/>
  <c r="E5" s="1"/>
  <c r="F5" s="1"/>
  <c r="D6"/>
  <c r="E6" s="1"/>
  <c r="F6" s="1"/>
  <c r="D7"/>
  <c r="E7" s="1"/>
  <c r="F7" s="1"/>
  <c r="D3"/>
  <c r="E3" s="1"/>
  <c r="F3" s="1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7"/>
  <c r="E15" i="3" l="1"/>
  <c r="E14"/>
</calcChain>
</file>

<file path=xl/comments1.xml><?xml version="1.0" encoding="utf-8"?>
<comments xmlns="http://schemas.openxmlformats.org/spreadsheetml/2006/main">
  <authors>
    <author>uzivatel2</author>
  </authors>
  <commentList>
    <comment ref="C29" authorId="0">
      <text>
        <r>
          <rPr>
            <b/>
            <sz val="8"/>
            <color indexed="81"/>
            <rFont val="Tahoma"/>
            <family val="2"/>
            <charset val="238"/>
          </rPr>
          <t>uzivatel2: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uzivatel2</author>
  </authors>
  <commentList>
    <comment ref="C29" authorId="0">
      <text>
        <r>
          <rPr>
            <b/>
            <sz val="8"/>
            <color indexed="81"/>
            <rFont val="Tahoma"/>
            <family val="2"/>
            <charset val="238"/>
          </rPr>
          <t>uzivatel2: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uzivatel2</author>
  </authors>
  <commentList>
    <comment ref="C29" authorId="0">
      <text>
        <r>
          <rPr>
            <b/>
            <sz val="8"/>
            <color indexed="81"/>
            <rFont val="Tahoma"/>
            <family val="2"/>
            <charset val="238"/>
          </rPr>
          <t>uzivatel2: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<sst xmlns="http://schemas.openxmlformats.org/spreadsheetml/2006/main" count="845" uniqueCount="177">
  <si>
    <t>MESIAC</t>
  </si>
  <si>
    <t>MZD</t>
  </si>
  <si>
    <t>JAN06</t>
  </si>
  <si>
    <t>FEB06</t>
  </si>
  <si>
    <t>MAR06</t>
  </si>
  <si>
    <t>APR06</t>
  </si>
  <si>
    <t>MAY06</t>
  </si>
  <si>
    <t>JUN06</t>
  </si>
  <si>
    <t>JUL06</t>
  </si>
  <si>
    <t>AUG06</t>
  </si>
  <si>
    <t>SEP06</t>
  </si>
  <si>
    <t>OCT06</t>
  </si>
  <si>
    <t>NOV06</t>
  </si>
  <si>
    <t>DEC06</t>
  </si>
  <si>
    <t>JAN07</t>
  </si>
  <si>
    <t>FEB07</t>
  </si>
  <si>
    <t>MAR07</t>
  </si>
  <si>
    <t>APR07</t>
  </si>
  <si>
    <t>MAY07</t>
  </si>
  <si>
    <t>JUN07</t>
  </si>
  <si>
    <t>JUL07</t>
  </si>
  <si>
    <t>AUG07</t>
  </si>
  <si>
    <t>SEP07</t>
  </si>
  <si>
    <t>OCT07</t>
  </si>
  <si>
    <t>NOV07</t>
  </si>
  <si>
    <t>DEC07</t>
  </si>
  <si>
    <t>JAN08</t>
  </si>
  <si>
    <t>FEB08</t>
  </si>
  <si>
    <t>MAR08</t>
  </si>
  <si>
    <t>APR08</t>
  </si>
  <si>
    <t>MAY08</t>
  </si>
  <si>
    <t>JUN08</t>
  </si>
  <si>
    <t>JUL08</t>
  </si>
  <si>
    <t>AUG08</t>
  </si>
  <si>
    <t>SEP08</t>
  </si>
  <si>
    <t>OCT08</t>
  </si>
  <si>
    <t>NOV08</t>
  </si>
  <si>
    <t>DEC08</t>
  </si>
  <si>
    <t>JAN09</t>
  </si>
  <si>
    <t>FEB09</t>
  </si>
  <si>
    <t>MAR09</t>
  </si>
  <si>
    <t>APR09</t>
  </si>
  <si>
    <t>MAY09</t>
  </si>
  <si>
    <t>JUN09</t>
  </si>
  <si>
    <t>JUL09</t>
  </si>
  <si>
    <t>AUG09</t>
  </si>
  <si>
    <t>SEP09</t>
  </si>
  <si>
    <t>OCT09</t>
  </si>
  <si>
    <t>NOV09</t>
  </si>
  <si>
    <t>DEC09</t>
  </si>
  <si>
    <t>JAN10</t>
  </si>
  <si>
    <t>FEB10</t>
  </si>
  <si>
    <t>MAR10</t>
  </si>
  <si>
    <t>APR10</t>
  </si>
  <si>
    <t>MAY10</t>
  </si>
  <si>
    <t>JUN10</t>
  </si>
  <si>
    <t>JUL10</t>
  </si>
  <si>
    <t>AUG10</t>
  </si>
  <si>
    <t>SEP10</t>
  </si>
  <si>
    <t>OCT10</t>
  </si>
  <si>
    <t>NOV10</t>
  </si>
  <si>
    <t>DEC10</t>
  </si>
  <si>
    <t>JAN11</t>
  </si>
  <si>
    <t>FEB11</t>
  </si>
  <si>
    <t>MAR11</t>
  </si>
  <si>
    <t>APR11</t>
  </si>
  <si>
    <t>MAY11</t>
  </si>
  <si>
    <t>JUN11</t>
  </si>
  <si>
    <t>JUL11</t>
  </si>
  <si>
    <t>AUG11</t>
  </si>
  <si>
    <t>SEP11</t>
  </si>
  <si>
    <t>OCT11</t>
  </si>
  <si>
    <t>NOV11</t>
  </si>
  <si>
    <t>DEC11</t>
  </si>
  <si>
    <t>JAN12</t>
  </si>
  <si>
    <t>FEB12</t>
  </si>
  <si>
    <t>MAR12</t>
  </si>
  <si>
    <t>APR12</t>
  </si>
  <si>
    <t>MAY12</t>
  </si>
  <si>
    <t>JUN12</t>
  </si>
  <si>
    <t>JUL12</t>
  </si>
  <si>
    <t>AUG12</t>
  </si>
  <si>
    <t>SEP12</t>
  </si>
  <si>
    <t>OCT12</t>
  </si>
  <si>
    <t>NOV12</t>
  </si>
  <si>
    <t>DEC12</t>
  </si>
  <si>
    <t>JAN13</t>
  </si>
  <si>
    <t>FEB13</t>
  </si>
  <si>
    <t>MAR13</t>
  </si>
  <si>
    <t>kMZD</t>
  </si>
  <si>
    <t>tempo prírastku</t>
  </si>
  <si>
    <t>tempo rastu</t>
  </si>
  <si>
    <t>koeficient rastu</t>
  </si>
  <si>
    <t>abs. prírastok</t>
  </si>
  <si>
    <t>koeficient rastu 12</t>
  </si>
  <si>
    <t>tempo rastu 12</t>
  </si>
  <si>
    <t>abs. 12 prírastok</t>
  </si>
  <si>
    <t>tempo 12 prírastku</t>
  </si>
  <si>
    <t>koeficient  rastu</t>
  </si>
  <si>
    <t>t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</si>
  <si>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</si>
  <si>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</si>
  <si>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</si>
  <si>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</si>
  <si>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</si>
  <si>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</si>
  <si>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</si>
  <si>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</si>
  <si>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</si>
  <si>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</si>
  <si>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</si>
  <si>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</si>
  <si>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</si>
  <si>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</si>
  <si>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</si>
  <si>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</si>
  <si>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</si>
  <si>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</si>
  <si>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</si>
  <si>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</si>
  <si>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</si>
  <si>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</si>
  <si>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95,0%</t>
  </si>
  <si>
    <t>Upper 95,0%</t>
  </si>
  <si>
    <t>MZDHAT</t>
  </si>
  <si>
    <t>ROK</t>
  </si>
  <si>
    <t>MES</t>
  </si>
  <si>
    <t>is</t>
  </si>
  <si>
    <t>Row Labels</t>
  </si>
  <si>
    <t>Grand Total</t>
  </si>
  <si>
    <t>Column Labels</t>
  </si>
  <si>
    <t>index sezonny</t>
  </si>
  <si>
    <t>min</t>
  </si>
  <si>
    <t>max</t>
  </si>
  <si>
    <t>MES/ROK</t>
  </si>
  <si>
    <t>s1</t>
  </si>
  <si>
    <t>s2</t>
  </si>
  <si>
    <t>s3</t>
  </si>
  <si>
    <t>s4</t>
  </si>
  <si>
    <t>s5</t>
  </si>
  <si>
    <t>s7</t>
  </si>
  <si>
    <t>s8</t>
  </si>
  <si>
    <t>s9</t>
  </si>
  <si>
    <t>s10</t>
  </si>
  <si>
    <t>s11</t>
  </si>
  <si>
    <t>s12</t>
  </si>
  <si>
    <t>MZDhat</t>
  </si>
  <si>
    <t>JAO06</t>
  </si>
  <si>
    <t>RegressioO Statistics</t>
  </si>
  <si>
    <t>JUO06</t>
  </si>
  <si>
    <t>StaOdard Error</t>
  </si>
  <si>
    <t>ObservatioOs</t>
  </si>
  <si>
    <t>AOOVA</t>
  </si>
  <si>
    <t>OOV06</t>
  </si>
  <si>
    <t>SigOificaOce F</t>
  </si>
  <si>
    <t>RegressioO</t>
  </si>
  <si>
    <t>JAO07</t>
  </si>
  <si>
    <t>CoefficieOts</t>
  </si>
  <si>
    <t>IOtercept</t>
  </si>
  <si>
    <t>JUO07</t>
  </si>
  <si>
    <t>OOV07</t>
  </si>
  <si>
    <t>JAO08</t>
  </si>
  <si>
    <t>JUO08</t>
  </si>
  <si>
    <t>OOV08</t>
  </si>
  <si>
    <t>JAO09</t>
  </si>
  <si>
    <t>JUO09</t>
  </si>
  <si>
    <t>OOV09</t>
  </si>
  <si>
    <t>JAO10</t>
  </si>
  <si>
    <t>JUO10</t>
  </si>
  <si>
    <t>OOV10</t>
  </si>
  <si>
    <t>JAO11</t>
  </si>
  <si>
    <t>JUO11</t>
  </si>
  <si>
    <t>OOV11</t>
  </si>
  <si>
    <t>JAO12</t>
  </si>
  <si>
    <t>JUO12</t>
  </si>
  <si>
    <t>OOV12</t>
  </si>
  <si>
    <t>JAO13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</si>
</sst>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"/>
    <numFmt numFmtId="166" formatCode="#,##0.000"/>
    <numFmt numFmtId="167" formatCode="0.0000"/>
  </numFmts>
  <fonts count="6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" fontId="0" fillId="0" borderId="0" xfId="0" applyNumberFormat="1"/>
    <xf numFmtId="164" fontId="2" fillId="0" borderId="0" xfId="0" quotePrefix="1" applyNumberFormat="1" applyFont="1" applyFill="1" applyBorder="1"/>
    <xf numFmtId="0" fontId="1" fillId="0" borderId="0" xfId="0" applyFont="1" applyBorder="1"/>
    <xf numFmtId="0" fontId="2" fillId="0" borderId="0" xfId="0" quotePrefix="1" applyNumberFormat="1" applyFont="1" applyFill="1" applyBorder="1"/>
    <xf numFmtId="4" fontId="1" fillId="0" borderId="0" xfId="0" applyNumberFormat="1" applyFont="1" applyBorder="1"/>
    <xf numFmtId="0" fontId="2" fillId="0" borderId="0" xfId="0" applyNumberFormat="1" applyFont="1" applyFill="1" applyBorder="1"/>
    <xf numFmtId="0" fontId="2" fillId="0" borderId="0" xfId="0" applyFont="1" applyFill="1" applyBorder="1"/>
    <xf numFmtId="17" fontId="2" fillId="0" borderId="0" xfId="0" quotePrefix="1" applyNumberFormat="1" applyFont="1" applyFill="1" applyBorder="1"/>
    <xf numFmtId="0" fontId="2" fillId="0" borderId="0" xfId="0" quotePrefix="1" applyFont="1" applyFill="1" applyBorder="1"/>
    <xf numFmtId="165" fontId="0" fillId="0" borderId="0" xfId="0" applyNumberFormat="1"/>
    <xf numFmtId="164" fontId="0" fillId="0" borderId="0" xfId="0" applyNumberFormat="1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Border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165" fontId="0" fillId="0" borderId="0" xfId="0" applyNumberFormat="1" applyFill="1" applyBorder="1" applyAlignment="1"/>
    <xf numFmtId="165" fontId="0" fillId="0" borderId="1" xfId="0" applyNumberFormat="1" applyFill="1" applyBorder="1" applyAlignment="1"/>
    <xf numFmtId="1" fontId="0" fillId="0" borderId="0" xfId="0" applyNumberFormat="1" applyFill="1" applyBorder="1" applyAlignment="1"/>
    <xf numFmtId="1" fontId="0" fillId="0" borderId="1" xfId="0" applyNumberFormat="1" applyFill="1" applyBorder="1" applyAlignment="1"/>
    <xf numFmtId="17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0" fillId="0" borderId="3" xfId="0" applyNumberFormat="1" applyBorder="1"/>
    <xf numFmtId="166" fontId="0" fillId="0" borderId="4" xfId="0" applyNumberFormat="1" applyBorder="1"/>
    <xf numFmtId="166" fontId="0" fillId="0" borderId="5" xfId="0" applyNumberFormat="1" applyBorder="1"/>
    <xf numFmtId="0" fontId="0" fillId="0" borderId="6" xfId="0" applyBorder="1"/>
    <xf numFmtId="166" fontId="0" fillId="0" borderId="7" xfId="0" applyNumberFormat="1" applyBorder="1"/>
    <xf numFmtId="166" fontId="0" fillId="0" borderId="8" xfId="0" applyNumberFormat="1" applyBorder="1"/>
    <xf numFmtId="166" fontId="0" fillId="0" borderId="9" xfId="0" applyNumberFormat="1" applyBorder="1"/>
    <xf numFmtId="166" fontId="0" fillId="0" borderId="10" xfId="0" applyNumberFormat="1" applyBorder="1"/>
    <xf numFmtId="166" fontId="0" fillId="0" borderId="11" xfId="0" applyNumberFormat="1" applyBorder="1"/>
    <xf numFmtId="166" fontId="0" fillId="0" borderId="12" xfId="0" applyNumberForma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8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166" fontId="0" fillId="0" borderId="24" xfId="0" applyNumberFormat="1" applyBorder="1"/>
    <xf numFmtId="0" fontId="0" fillId="0" borderId="25" xfId="0" applyBorder="1"/>
    <xf numFmtId="166" fontId="0" fillId="0" borderId="26" xfId="0" applyNumberFormat="1" applyBorder="1"/>
    <xf numFmtId="166" fontId="0" fillId="0" borderId="19" xfId="0" applyNumberFormat="1" applyBorder="1"/>
    <xf numFmtId="166" fontId="0" fillId="0" borderId="20" xfId="0" applyNumberFormat="1" applyBorder="1"/>
    <xf numFmtId="166" fontId="0" fillId="0" borderId="21" xfId="0" applyNumberFormat="1" applyBorder="1"/>
    <xf numFmtId="166" fontId="0" fillId="0" borderId="22" xfId="0" applyNumberFormat="1" applyBorder="1"/>
    <xf numFmtId="167" fontId="0" fillId="0" borderId="0" xfId="0" applyNumberFormat="1" applyFill="1" applyBorder="1" applyAlignment="1"/>
    <xf numFmtId="2" fontId="0" fillId="0" borderId="0" xfId="0" applyNumberFormat="1" applyFill="1" applyBorder="1" applyAlignment="1"/>
    <xf numFmtId="2" fontId="0" fillId="0" borderId="1" xfId="0" applyNumberFormat="1" applyFill="1" applyBorder="1" applyAlignment="1"/>
    <xf numFmtId="167" fontId="0" fillId="0" borderId="1" xfId="0" applyNumberFormat="1" applyFill="1" applyBorder="1" applyAlignme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13" Type="http://schemas.openxmlformats.org/officeDocument/2006/relationships/chartsheet" Target="chartsheets/sheet6.xml"/><Relationship Id="rId18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worksheet" Target="worksheets/sheet3.xml"/><Relationship Id="rId12" Type="http://schemas.openxmlformats.org/officeDocument/2006/relationships/worksheet" Target="worksheets/sheet7.xml"/><Relationship Id="rId17" Type="http://schemas.openxmlformats.org/officeDocument/2006/relationships/theme" Target="theme/theme1.xml"/><Relationship Id="rId2" Type="http://schemas.openxmlformats.org/officeDocument/2006/relationships/chartsheet" Target="chartsheets/sheet2.xml"/><Relationship Id="rId16" Type="http://schemas.openxmlformats.org/officeDocument/2006/relationships/pivotCacheDefinition" Target="pivotCache/pivotCacheDefinition1.xml"/><Relationship Id="rId20" Type="http://schemas.openxmlformats.org/officeDocument/2006/relationships/calcChain" Target="calcChain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2.xml"/><Relationship Id="rId11" Type="http://schemas.openxmlformats.org/officeDocument/2006/relationships/worksheet" Target="worksheets/sheet6.xml"/><Relationship Id="rId5" Type="http://schemas.openxmlformats.org/officeDocument/2006/relationships/worksheet" Target="worksheets/sheet1.xml"/><Relationship Id="rId15" Type="http://schemas.openxmlformats.org/officeDocument/2006/relationships/worksheet" Target="worksheets/sheet9.xml"/><Relationship Id="rId10" Type="http://schemas.openxmlformats.org/officeDocument/2006/relationships/worksheet" Target="worksheets/sheet5.xml"/><Relationship Id="rId19" Type="http://schemas.openxmlformats.org/officeDocument/2006/relationships/sharedStrings" Target="sharedStrings.xml"/><Relationship Id="rId4" Type="http://schemas.openxmlformats.org/officeDocument/2006/relationships/chartsheet" Target="chartsheets/sheet4.xml"/><Relationship Id="rId9" Type="http://schemas.openxmlformats.org/officeDocument/2006/relationships/worksheet" Target="worksheets/sheet4.xml"/><Relationship Id="rId14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/>
    <c:plotArea>
      <c:layout/>
      <c:lineChart>
        <c:grouping val="standard"/>
        <c:ser>
          <c:idx val="0"/>
          <c:order val="0"/>
          <c:tx>
            <c:strRef>
              <c:f>regresia!$B$1</c:f>
              <c:strCache>
                <c:ptCount val="1"/>
                <c:pt idx="0">
                  <c:v>MZD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diamond"/>
            <c:size val="5"/>
            <c:spPr>
              <a:solidFill>
                <a:schemeClr val="tx1"/>
              </a:solidFill>
              <a:ln cmpd="sng">
                <a:solidFill>
                  <a:schemeClr val="tx1"/>
                </a:solidFill>
              </a:ln>
            </c:spPr>
          </c:marke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cat>
            <c:strRef>
              <c:f>regresia!$A$2:$A$88</c:f>
              <c:strCache>
                <c:ptCount val="87"/>
                <c:pt idx="0">
                  <c:v>JAN06</c:v>
                </c:pt>
                <c:pt idx="1">
                  <c:v>FEB06</c:v>
                </c:pt>
                <c:pt idx="2">
                  <c:v>MAR06</c:v>
                </c:pt>
                <c:pt idx="3">
                  <c:v>APR06</c:v>
                </c:pt>
                <c:pt idx="4">
                  <c:v>MAY06</c:v>
                </c:pt>
                <c:pt idx="5">
                  <c:v>JUN06</c:v>
                </c:pt>
                <c:pt idx="6">
                  <c:v>JUL06</c:v>
                </c:pt>
                <c:pt idx="7">
                  <c:v>AUG06</c:v>
                </c:pt>
                <c:pt idx="8">
                  <c:v>SEP06</c:v>
                </c:pt>
                <c:pt idx="9">
                  <c:v>OCT06</c:v>
                </c:pt>
                <c:pt idx="10">
                  <c:v>NOV06</c:v>
                </c:pt>
                <c:pt idx="11">
                  <c:v>DEC06</c:v>
                </c:pt>
                <c:pt idx="12">
                  <c:v>JAN07</c:v>
                </c:pt>
                <c:pt idx="13">
                  <c:v>FEB07</c:v>
                </c:pt>
                <c:pt idx="14">
                  <c:v>MAR07</c:v>
                </c:pt>
                <c:pt idx="15">
                  <c:v>APR07</c:v>
                </c:pt>
                <c:pt idx="16">
                  <c:v>MAY07</c:v>
                </c:pt>
                <c:pt idx="17">
                  <c:v>JUN07</c:v>
                </c:pt>
                <c:pt idx="18">
                  <c:v>JUL07</c:v>
                </c:pt>
                <c:pt idx="19">
                  <c:v>AUG07</c:v>
                </c:pt>
                <c:pt idx="20">
                  <c:v>SEP07</c:v>
                </c:pt>
                <c:pt idx="21">
                  <c:v>OCT07</c:v>
                </c:pt>
                <c:pt idx="22">
                  <c:v>NOV07</c:v>
                </c:pt>
                <c:pt idx="23">
                  <c:v>DEC07</c:v>
                </c:pt>
                <c:pt idx="24">
                  <c:v>JAN08</c:v>
                </c:pt>
                <c:pt idx="25">
                  <c:v>FEB08</c:v>
                </c:pt>
                <c:pt idx="26">
                  <c:v>MAR08</c:v>
                </c:pt>
                <c:pt idx="27">
                  <c:v>APR08</c:v>
                </c:pt>
                <c:pt idx="28">
                  <c:v>MAY08</c:v>
                </c:pt>
                <c:pt idx="29">
                  <c:v>JUN08</c:v>
                </c:pt>
                <c:pt idx="30">
                  <c:v>JUL08</c:v>
                </c:pt>
                <c:pt idx="31">
                  <c:v>AUG08</c:v>
                </c:pt>
                <c:pt idx="32">
                  <c:v>SEP08</c:v>
                </c:pt>
                <c:pt idx="33">
                  <c:v>OCT08</c:v>
                </c:pt>
                <c:pt idx="34">
                  <c:v>NOV08</c:v>
                </c:pt>
                <c:pt idx="35">
                  <c:v>DEC08</c:v>
                </c:pt>
                <c:pt idx="36">
                  <c:v>JAN09</c:v>
                </c:pt>
                <c:pt idx="37">
                  <c:v>FEB09</c:v>
                </c:pt>
                <c:pt idx="38">
                  <c:v>MAR09</c:v>
                </c:pt>
                <c:pt idx="39">
                  <c:v>APR09</c:v>
                </c:pt>
                <c:pt idx="40">
                  <c:v>MAY09</c:v>
                </c:pt>
                <c:pt idx="41">
                  <c:v>JUN09</c:v>
                </c:pt>
                <c:pt idx="42">
                  <c:v>JUL09</c:v>
                </c:pt>
                <c:pt idx="43">
                  <c:v>AUG09</c:v>
                </c:pt>
                <c:pt idx="44">
                  <c:v>SEP09</c:v>
                </c:pt>
                <c:pt idx="45">
                  <c:v>OCT09</c:v>
                </c:pt>
                <c:pt idx="46">
                  <c:v>NOV09</c:v>
                </c:pt>
                <c:pt idx="47">
                  <c:v>DEC09</c:v>
                </c:pt>
                <c:pt idx="48">
                  <c:v>JAN10</c:v>
                </c:pt>
                <c:pt idx="49">
                  <c:v>FEB10</c:v>
                </c:pt>
                <c:pt idx="50">
                  <c:v>MAR10</c:v>
                </c:pt>
                <c:pt idx="51">
                  <c:v>APR10</c:v>
                </c:pt>
                <c:pt idx="52">
                  <c:v>MAY10</c:v>
                </c:pt>
                <c:pt idx="53">
                  <c:v>JUN10</c:v>
                </c:pt>
                <c:pt idx="54">
                  <c:v>JUL10</c:v>
                </c:pt>
                <c:pt idx="55">
                  <c:v>AUG10</c:v>
                </c:pt>
                <c:pt idx="56">
                  <c:v>SEP10</c:v>
                </c:pt>
                <c:pt idx="57">
                  <c:v>OCT10</c:v>
                </c:pt>
                <c:pt idx="58">
                  <c:v>NOV10</c:v>
                </c:pt>
                <c:pt idx="59">
                  <c:v>DEC10</c:v>
                </c:pt>
                <c:pt idx="60">
                  <c:v>JAN11</c:v>
                </c:pt>
                <c:pt idx="61">
                  <c:v>FEB11</c:v>
                </c:pt>
                <c:pt idx="62">
                  <c:v>MAR11</c:v>
                </c:pt>
                <c:pt idx="63">
                  <c:v>APR11</c:v>
                </c:pt>
                <c:pt idx="64">
                  <c:v>MAY11</c:v>
                </c:pt>
                <c:pt idx="65">
                  <c:v>JUN11</c:v>
                </c:pt>
                <c:pt idx="66">
                  <c:v>JUL11</c:v>
                </c:pt>
                <c:pt idx="67">
                  <c:v>AUG11</c:v>
                </c:pt>
                <c:pt idx="68">
                  <c:v>SEP11</c:v>
                </c:pt>
                <c:pt idx="69">
                  <c:v>OCT11</c:v>
                </c:pt>
                <c:pt idx="70">
                  <c:v>NOV11</c:v>
                </c:pt>
                <c:pt idx="71">
                  <c:v>DEC11</c:v>
                </c:pt>
                <c:pt idx="72">
                  <c:v>JAN12</c:v>
                </c:pt>
                <c:pt idx="73">
                  <c:v>FEB12</c:v>
                </c:pt>
                <c:pt idx="74">
                  <c:v>MAR12</c:v>
                </c:pt>
                <c:pt idx="75">
                  <c:v>APR12</c:v>
                </c:pt>
                <c:pt idx="76">
                  <c:v>MAY12</c:v>
                </c:pt>
                <c:pt idx="77">
                  <c:v>JUN12</c:v>
                </c:pt>
                <c:pt idx="78">
                  <c:v>JUL12</c:v>
                </c:pt>
                <c:pt idx="79">
                  <c:v>AUG12</c:v>
                </c:pt>
                <c:pt idx="80">
                  <c:v>SEP12</c:v>
                </c:pt>
                <c:pt idx="81">
                  <c:v>OCT12</c:v>
                </c:pt>
                <c:pt idx="82">
                  <c:v>NOV12</c:v>
                </c:pt>
                <c:pt idx="83">
                  <c:v>DEC12</c:v>
                </c:pt>
                <c:pt idx="84">
                  <c:v>JAN13</c:v>
                </c:pt>
                <c:pt idx="85">
                  <c:v>FEB13</c:v>
                </c:pt>
                <c:pt idx="86">
                  <c:v>MAR13</c:v>
                </c:pt>
              </c:strCache>
            </c:strRef>
          </c:cat>
          <c:val>
            <c:numRef>
              <c:f>regresia!$B$2:$B$88</c:f>
              <c:numCache>
                <c:formatCode>#,##0.00</c:formatCode>
                <c:ptCount val="87"/>
                <c:pt idx="0">
                  <c:v>523.84</c:v>
                </c:pt>
                <c:pt idx="1">
                  <c:v>519.39</c:v>
                </c:pt>
                <c:pt idx="2">
                  <c:v>544.03</c:v>
                </c:pt>
                <c:pt idx="3">
                  <c:v>549.29999999999995</c:v>
                </c:pt>
                <c:pt idx="4">
                  <c:v>563.44000000000005</c:v>
                </c:pt>
                <c:pt idx="5">
                  <c:v>567.79</c:v>
                </c:pt>
                <c:pt idx="6">
                  <c:v>575.38</c:v>
                </c:pt>
                <c:pt idx="7">
                  <c:v>572.35</c:v>
                </c:pt>
                <c:pt idx="8">
                  <c:v>561.27</c:v>
                </c:pt>
                <c:pt idx="9">
                  <c:v>598.13</c:v>
                </c:pt>
                <c:pt idx="10">
                  <c:v>668.44</c:v>
                </c:pt>
                <c:pt idx="11">
                  <c:v>636.70000000000005</c:v>
                </c:pt>
                <c:pt idx="12">
                  <c:v>592.48</c:v>
                </c:pt>
                <c:pt idx="13">
                  <c:v>558.54999999999995</c:v>
                </c:pt>
                <c:pt idx="14">
                  <c:v>599.53</c:v>
                </c:pt>
                <c:pt idx="15">
                  <c:v>597.14</c:v>
                </c:pt>
                <c:pt idx="16">
                  <c:v>609.84</c:v>
                </c:pt>
                <c:pt idx="17">
                  <c:v>609.57000000000005</c:v>
                </c:pt>
                <c:pt idx="18">
                  <c:v>616.74</c:v>
                </c:pt>
                <c:pt idx="19">
                  <c:v>609.04</c:v>
                </c:pt>
                <c:pt idx="20">
                  <c:v>606.96</c:v>
                </c:pt>
                <c:pt idx="21">
                  <c:v>639.42999999999995</c:v>
                </c:pt>
                <c:pt idx="22">
                  <c:v>682.51</c:v>
                </c:pt>
                <c:pt idx="23">
                  <c:v>678.19</c:v>
                </c:pt>
                <c:pt idx="24">
                  <c:v>630.29</c:v>
                </c:pt>
                <c:pt idx="25">
                  <c:v>614.37</c:v>
                </c:pt>
                <c:pt idx="26">
                  <c:v>667.58</c:v>
                </c:pt>
                <c:pt idx="27">
                  <c:v>628.1</c:v>
                </c:pt>
                <c:pt idx="28">
                  <c:v>654.37</c:v>
                </c:pt>
                <c:pt idx="29">
                  <c:v>658.16</c:v>
                </c:pt>
                <c:pt idx="30">
                  <c:v>658.73</c:v>
                </c:pt>
                <c:pt idx="31">
                  <c:v>641.52</c:v>
                </c:pt>
                <c:pt idx="32">
                  <c:v>658.57</c:v>
                </c:pt>
                <c:pt idx="33">
                  <c:v>670.73</c:v>
                </c:pt>
                <c:pt idx="34">
                  <c:v>699.59</c:v>
                </c:pt>
                <c:pt idx="35">
                  <c:v>721.56</c:v>
                </c:pt>
                <c:pt idx="36">
                  <c:v>662.64</c:v>
                </c:pt>
                <c:pt idx="37">
                  <c:v>626.07000000000005</c:v>
                </c:pt>
                <c:pt idx="38">
                  <c:v>666.2</c:v>
                </c:pt>
                <c:pt idx="39">
                  <c:v>674.97</c:v>
                </c:pt>
                <c:pt idx="40">
                  <c:v>668.79</c:v>
                </c:pt>
                <c:pt idx="41">
                  <c:v>680.46</c:v>
                </c:pt>
                <c:pt idx="42">
                  <c:v>679.94</c:v>
                </c:pt>
                <c:pt idx="43">
                  <c:v>666.43</c:v>
                </c:pt>
                <c:pt idx="44">
                  <c:v>683.42</c:v>
                </c:pt>
                <c:pt idx="45">
                  <c:v>688.4</c:v>
                </c:pt>
                <c:pt idx="46">
                  <c:v>745.47</c:v>
                </c:pt>
                <c:pt idx="47">
                  <c:v>731.98</c:v>
                </c:pt>
                <c:pt idx="48">
                  <c:v>678</c:v>
                </c:pt>
                <c:pt idx="49">
                  <c:v>648</c:v>
                </c:pt>
                <c:pt idx="50">
                  <c:v>715</c:v>
                </c:pt>
                <c:pt idx="51">
                  <c:v>686</c:v>
                </c:pt>
                <c:pt idx="52">
                  <c:v>668</c:v>
                </c:pt>
                <c:pt idx="53">
                  <c:v>702</c:v>
                </c:pt>
                <c:pt idx="54">
                  <c:v>692</c:v>
                </c:pt>
                <c:pt idx="55">
                  <c:v>683</c:v>
                </c:pt>
                <c:pt idx="56">
                  <c:v>691</c:v>
                </c:pt>
                <c:pt idx="57">
                  <c:v>685</c:v>
                </c:pt>
                <c:pt idx="58">
                  <c:v>789</c:v>
                </c:pt>
                <c:pt idx="59">
                  <c:v>743</c:v>
                </c:pt>
                <c:pt idx="60">
                  <c:v>660</c:v>
                </c:pt>
              </c:numCache>
            </c:numRef>
          </c:val>
        </c:ser>
        <c:marker val="1"/>
        <c:axId val="164999936"/>
        <c:axId val="165001472"/>
      </c:lineChart>
      <c:catAx>
        <c:axId val="164999936"/>
        <c:scaling>
          <c:orientation val="minMax"/>
        </c:scaling>
        <c:axPos val="b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65001472"/>
        <c:crosses val="autoZero"/>
        <c:auto val="1"/>
        <c:lblAlgn val="ctr"/>
        <c:lblOffset val="100"/>
        <c:tickLblSkip val="6"/>
      </c:catAx>
      <c:valAx>
        <c:axId val="165001472"/>
        <c:scaling>
          <c:orientation val="minMax"/>
          <c:max val="900"/>
          <c:min val="500"/>
        </c:scaling>
        <c:axPos val="l"/>
        <c:majorGridlines/>
        <c:numFmt formatCode="#,##0" sourceLinked="0"/>
        <c:tickLblPos val="nextTo"/>
        <c:spPr>
          <a:ln w="9525" cmpd="sng">
            <a:solidFill>
              <a:schemeClr val="tx1"/>
            </a:solidFill>
          </a:ln>
        </c:spPr>
        <c:crossAx val="164999936"/>
        <c:crosses val="autoZero"/>
        <c:crossBetween val="between"/>
      </c:valAx>
    </c:plotArea>
    <c:legend>
      <c:legendPos val="r"/>
    </c:legend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en-US"/>
              <a:t>V</a:t>
            </a:r>
            <a:r>
              <a:rPr lang="sk-SK"/>
              <a:t>ývoj</a:t>
            </a:r>
            <a:r>
              <a:rPr lang="sk-SK" baseline="0"/>
              <a:t> priemernej mesačnej mzdy (v €)</a:t>
            </a:r>
            <a:endParaRPr lang="en-US"/>
          </a:p>
        </c:rich>
      </c:tx>
    </c:title>
    <c:plotArea>
      <c:layout>
        <c:manualLayout>
          <c:layoutTarget val="inner"/>
          <c:xMode val="edge"/>
          <c:yMode val="edge"/>
          <c:x val="4.9800168454548335E-2"/>
          <c:y val="9.6293351425275189E-2"/>
          <c:w val="0.81546875750637871"/>
          <c:h val="0.81625681430325314"/>
        </c:manualLayout>
      </c:layout>
      <c:lineChart>
        <c:grouping val="standard"/>
        <c:ser>
          <c:idx val="0"/>
          <c:order val="0"/>
          <c:tx>
            <c:strRef>
              <c:f>'jed01'!$B$1</c:f>
              <c:strCache>
                <c:ptCount val="1"/>
                <c:pt idx="0">
                  <c:v>MZD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diamond"/>
            <c:size val="5"/>
            <c:spPr>
              <a:solidFill>
                <a:schemeClr val="tx1"/>
              </a:solidFill>
            </c:spPr>
          </c:marker>
          <c:cat>
            <c:strRef>
              <c:f>'jed01'!$A$2:$A$88</c:f>
              <c:strCache>
                <c:ptCount val="87"/>
                <c:pt idx="0">
                  <c:v>JAN06</c:v>
                </c:pt>
                <c:pt idx="1">
                  <c:v>FEB06</c:v>
                </c:pt>
                <c:pt idx="2">
                  <c:v>MAR06</c:v>
                </c:pt>
                <c:pt idx="3">
                  <c:v>APR06</c:v>
                </c:pt>
                <c:pt idx="4">
                  <c:v>MAY06</c:v>
                </c:pt>
                <c:pt idx="5">
                  <c:v>JUN06</c:v>
                </c:pt>
                <c:pt idx="6">
                  <c:v>JUL06</c:v>
                </c:pt>
                <c:pt idx="7">
                  <c:v>AUG06</c:v>
                </c:pt>
                <c:pt idx="8">
                  <c:v>SEP06</c:v>
                </c:pt>
                <c:pt idx="9">
                  <c:v>OCT06</c:v>
                </c:pt>
                <c:pt idx="10">
                  <c:v>NOV06</c:v>
                </c:pt>
                <c:pt idx="11">
                  <c:v>DEC06</c:v>
                </c:pt>
                <c:pt idx="12">
                  <c:v>JAN07</c:v>
                </c:pt>
                <c:pt idx="13">
                  <c:v>FEB07</c:v>
                </c:pt>
                <c:pt idx="14">
                  <c:v>MAR07</c:v>
                </c:pt>
                <c:pt idx="15">
                  <c:v>APR07</c:v>
                </c:pt>
                <c:pt idx="16">
                  <c:v>MAY07</c:v>
                </c:pt>
                <c:pt idx="17">
                  <c:v>JUN07</c:v>
                </c:pt>
                <c:pt idx="18">
                  <c:v>JUL07</c:v>
                </c:pt>
                <c:pt idx="19">
                  <c:v>AUG07</c:v>
                </c:pt>
                <c:pt idx="20">
                  <c:v>SEP07</c:v>
                </c:pt>
                <c:pt idx="21">
                  <c:v>OCT07</c:v>
                </c:pt>
                <c:pt idx="22">
                  <c:v>NOV07</c:v>
                </c:pt>
                <c:pt idx="23">
                  <c:v>DEC07</c:v>
                </c:pt>
                <c:pt idx="24">
                  <c:v>JAN08</c:v>
                </c:pt>
                <c:pt idx="25">
                  <c:v>FEB08</c:v>
                </c:pt>
                <c:pt idx="26">
                  <c:v>MAR08</c:v>
                </c:pt>
                <c:pt idx="27">
                  <c:v>APR08</c:v>
                </c:pt>
                <c:pt idx="28">
                  <c:v>MAY08</c:v>
                </c:pt>
                <c:pt idx="29">
                  <c:v>JUN08</c:v>
                </c:pt>
                <c:pt idx="30">
                  <c:v>JUL08</c:v>
                </c:pt>
                <c:pt idx="31">
                  <c:v>AUG08</c:v>
                </c:pt>
                <c:pt idx="32">
                  <c:v>SEP08</c:v>
                </c:pt>
                <c:pt idx="33">
                  <c:v>OCT08</c:v>
                </c:pt>
                <c:pt idx="34">
                  <c:v>NOV08</c:v>
                </c:pt>
                <c:pt idx="35">
                  <c:v>DEC08</c:v>
                </c:pt>
                <c:pt idx="36">
                  <c:v>JAN09</c:v>
                </c:pt>
                <c:pt idx="37">
                  <c:v>FEB09</c:v>
                </c:pt>
                <c:pt idx="38">
                  <c:v>MAR09</c:v>
                </c:pt>
                <c:pt idx="39">
                  <c:v>APR09</c:v>
                </c:pt>
                <c:pt idx="40">
                  <c:v>MAY09</c:v>
                </c:pt>
                <c:pt idx="41">
                  <c:v>JUN09</c:v>
                </c:pt>
                <c:pt idx="42">
                  <c:v>JUL09</c:v>
                </c:pt>
                <c:pt idx="43">
                  <c:v>AUG09</c:v>
                </c:pt>
                <c:pt idx="44">
                  <c:v>SEP09</c:v>
                </c:pt>
                <c:pt idx="45">
                  <c:v>OCT09</c:v>
                </c:pt>
                <c:pt idx="46">
                  <c:v>NOV09</c:v>
                </c:pt>
                <c:pt idx="47">
                  <c:v>DEC09</c:v>
                </c:pt>
                <c:pt idx="48">
                  <c:v>JAN10</c:v>
                </c:pt>
                <c:pt idx="49">
                  <c:v>FEB10</c:v>
                </c:pt>
                <c:pt idx="50">
                  <c:v>MAR10</c:v>
                </c:pt>
                <c:pt idx="51">
                  <c:v>APR10</c:v>
                </c:pt>
                <c:pt idx="52">
                  <c:v>MAY10</c:v>
                </c:pt>
                <c:pt idx="53">
                  <c:v>JUN10</c:v>
                </c:pt>
                <c:pt idx="54">
                  <c:v>JUL10</c:v>
                </c:pt>
                <c:pt idx="55">
                  <c:v>AUG10</c:v>
                </c:pt>
                <c:pt idx="56">
                  <c:v>SEP10</c:v>
                </c:pt>
                <c:pt idx="57">
                  <c:v>OCT10</c:v>
                </c:pt>
                <c:pt idx="58">
                  <c:v>NOV10</c:v>
                </c:pt>
                <c:pt idx="59">
                  <c:v>DEC10</c:v>
                </c:pt>
                <c:pt idx="60">
                  <c:v>JAN11</c:v>
                </c:pt>
                <c:pt idx="61">
                  <c:v>FEB11</c:v>
                </c:pt>
                <c:pt idx="62">
                  <c:v>MAR11</c:v>
                </c:pt>
                <c:pt idx="63">
                  <c:v>APR11</c:v>
                </c:pt>
                <c:pt idx="64">
                  <c:v>MAY11</c:v>
                </c:pt>
                <c:pt idx="65">
                  <c:v>JUN11</c:v>
                </c:pt>
                <c:pt idx="66">
                  <c:v>JUL11</c:v>
                </c:pt>
                <c:pt idx="67">
                  <c:v>AUG11</c:v>
                </c:pt>
                <c:pt idx="68">
                  <c:v>SEP11</c:v>
                </c:pt>
                <c:pt idx="69">
                  <c:v>OCT11</c:v>
                </c:pt>
                <c:pt idx="70">
                  <c:v>NOV11</c:v>
                </c:pt>
                <c:pt idx="71">
                  <c:v>DEC11</c:v>
                </c:pt>
                <c:pt idx="72">
                  <c:v>JAN12</c:v>
                </c:pt>
                <c:pt idx="73">
                  <c:v>FEB12</c:v>
                </c:pt>
                <c:pt idx="74">
                  <c:v>MAR12</c:v>
                </c:pt>
                <c:pt idx="75">
                  <c:v>APR12</c:v>
                </c:pt>
                <c:pt idx="76">
                  <c:v>MAY12</c:v>
                </c:pt>
                <c:pt idx="77">
                  <c:v>JUN12</c:v>
                </c:pt>
                <c:pt idx="78">
                  <c:v>JUL12</c:v>
                </c:pt>
                <c:pt idx="79">
                  <c:v>AUG12</c:v>
                </c:pt>
                <c:pt idx="80">
                  <c:v>SEP12</c:v>
                </c:pt>
                <c:pt idx="81">
                  <c:v>OCT12</c:v>
                </c:pt>
                <c:pt idx="82">
                  <c:v>NOV12</c:v>
                </c:pt>
                <c:pt idx="83">
                  <c:v>DEC12</c:v>
                </c:pt>
                <c:pt idx="84">
                  <c:v>JAN13</c:v>
                </c:pt>
                <c:pt idx="85">
                  <c:v>FEB13</c:v>
                </c:pt>
                <c:pt idx="86">
                  <c:v>MAR13</c:v>
                </c:pt>
              </c:strCache>
            </c:strRef>
          </c:cat>
          <c:val>
            <c:numRef>
              <c:f>'jed01'!$B$2:$B$88</c:f>
              <c:numCache>
                <c:formatCode>#,##0.00</c:formatCode>
                <c:ptCount val="87"/>
                <c:pt idx="0">
                  <c:v>523.84</c:v>
                </c:pt>
                <c:pt idx="1">
                  <c:v>519.39</c:v>
                </c:pt>
                <c:pt idx="2">
                  <c:v>544.03</c:v>
                </c:pt>
                <c:pt idx="3">
                  <c:v>549.29999999999995</c:v>
                </c:pt>
                <c:pt idx="4">
                  <c:v>563.44000000000005</c:v>
                </c:pt>
                <c:pt idx="5">
                  <c:v>567.79</c:v>
                </c:pt>
                <c:pt idx="6">
                  <c:v>575.38</c:v>
                </c:pt>
                <c:pt idx="7">
                  <c:v>572.35</c:v>
                </c:pt>
                <c:pt idx="8">
                  <c:v>561.27</c:v>
                </c:pt>
                <c:pt idx="9">
                  <c:v>598.13</c:v>
                </c:pt>
                <c:pt idx="10">
                  <c:v>668.44</c:v>
                </c:pt>
                <c:pt idx="11">
                  <c:v>636.70000000000005</c:v>
                </c:pt>
                <c:pt idx="12">
                  <c:v>592.48</c:v>
                </c:pt>
                <c:pt idx="13">
                  <c:v>558.54999999999995</c:v>
                </c:pt>
                <c:pt idx="14">
                  <c:v>599.53</c:v>
                </c:pt>
                <c:pt idx="15">
                  <c:v>597.14</c:v>
                </c:pt>
                <c:pt idx="16">
                  <c:v>609.84</c:v>
                </c:pt>
                <c:pt idx="17">
                  <c:v>609.57000000000005</c:v>
                </c:pt>
                <c:pt idx="18">
                  <c:v>616.74</c:v>
                </c:pt>
                <c:pt idx="19">
                  <c:v>609.04</c:v>
                </c:pt>
                <c:pt idx="20">
                  <c:v>606.96</c:v>
                </c:pt>
                <c:pt idx="21">
                  <c:v>639.42999999999995</c:v>
                </c:pt>
                <c:pt idx="22">
                  <c:v>682.51</c:v>
                </c:pt>
                <c:pt idx="23">
                  <c:v>678.19</c:v>
                </c:pt>
                <c:pt idx="24">
                  <c:v>630.29</c:v>
                </c:pt>
                <c:pt idx="25">
                  <c:v>614.37</c:v>
                </c:pt>
                <c:pt idx="26">
                  <c:v>667.58</c:v>
                </c:pt>
                <c:pt idx="27">
                  <c:v>628.1</c:v>
                </c:pt>
                <c:pt idx="28">
                  <c:v>654.37</c:v>
                </c:pt>
                <c:pt idx="29">
                  <c:v>658.16</c:v>
                </c:pt>
                <c:pt idx="30">
                  <c:v>658.73</c:v>
                </c:pt>
                <c:pt idx="31">
                  <c:v>641.52</c:v>
                </c:pt>
                <c:pt idx="32">
                  <c:v>658.57</c:v>
                </c:pt>
                <c:pt idx="33">
                  <c:v>670.73</c:v>
                </c:pt>
                <c:pt idx="34">
                  <c:v>699.59</c:v>
                </c:pt>
                <c:pt idx="35">
                  <c:v>721.56</c:v>
                </c:pt>
                <c:pt idx="36">
                  <c:v>662.64</c:v>
                </c:pt>
                <c:pt idx="37">
                  <c:v>626.07000000000005</c:v>
                </c:pt>
                <c:pt idx="38">
                  <c:v>666.2</c:v>
                </c:pt>
                <c:pt idx="39">
                  <c:v>674.97</c:v>
                </c:pt>
                <c:pt idx="40">
                  <c:v>668.79</c:v>
                </c:pt>
                <c:pt idx="41">
                  <c:v>680.46</c:v>
                </c:pt>
                <c:pt idx="42">
                  <c:v>679.94</c:v>
                </c:pt>
                <c:pt idx="43">
                  <c:v>666.43</c:v>
                </c:pt>
                <c:pt idx="44">
                  <c:v>683.42</c:v>
                </c:pt>
                <c:pt idx="45">
                  <c:v>688.4</c:v>
                </c:pt>
                <c:pt idx="46">
                  <c:v>745.47</c:v>
                </c:pt>
                <c:pt idx="47">
                  <c:v>731.98</c:v>
                </c:pt>
                <c:pt idx="48">
                  <c:v>678</c:v>
                </c:pt>
                <c:pt idx="49">
                  <c:v>648</c:v>
                </c:pt>
                <c:pt idx="50">
                  <c:v>715</c:v>
                </c:pt>
                <c:pt idx="51">
                  <c:v>686</c:v>
                </c:pt>
                <c:pt idx="52">
                  <c:v>668</c:v>
                </c:pt>
                <c:pt idx="53">
                  <c:v>702</c:v>
                </c:pt>
                <c:pt idx="54">
                  <c:v>692</c:v>
                </c:pt>
                <c:pt idx="55">
                  <c:v>683</c:v>
                </c:pt>
                <c:pt idx="56">
                  <c:v>691</c:v>
                </c:pt>
                <c:pt idx="57">
                  <c:v>685</c:v>
                </c:pt>
                <c:pt idx="58">
                  <c:v>789</c:v>
                </c:pt>
                <c:pt idx="59">
                  <c:v>743</c:v>
                </c:pt>
                <c:pt idx="60">
                  <c:v>660</c:v>
                </c:pt>
              </c:numCache>
            </c:numRef>
          </c:val>
        </c:ser>
        <c:ser>
          <c:idx val="1"/>
          <c:order val="1"/>
          <c:tx>
            <c:strRef>
              <c:f>'jed01'!$C$1</c:f>
              <c:strCache>
                <c:ptCount val="1"/>
                <c:pt idx="0">
                  <c:v>kMZD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tx1"/>
              </a:solidFill>
            </c:spPr>
          </c:marker>
          <c:val>
            <c:numRef>
              <c:f>'jed01'!$C$2:$C$62</c:f>
              <c:numCache>
                <c:formatCode>General</c:formatCode>
                <c:ptCount val="61"/>
                <c:pt idx="5" formatCode="#,##0.00">
                  <c:v>573.33833333333337</c:v>
                </c:pt>
                <c:pt idx="6" formatCode="#,##0.00">
                  <c:v>579.05833333333339</c:v>
                </c:pt>
                <c:pt idx="7" formatCode="#,##0.00">
                  <c:v>582.3216666666666</c:v>
                </c:pt>
                <c:pt idx="8" formatCode="#,##0.00">
                  <c:v>586.94666666666672</c:v>
                </c:pt>
                <c:pt idx="9" formatCode="#,##0.00">
                  <c:v>590.93333333333328</c:v>
                </c:pt>
                <c:pt idx="10" formatCode="#,##0.00">
                  <c:v>594.80000000000007</c:v>
                </c:pt>
                <c:pt idx="11" formatCode="#,##0.00">
                  <c:v>598.28166666666664</c:v>
                </c:pt>
                <c:pt idx="12" formatCode="#,##0.00">
                  <c:v>601.72833333333335</c:v>
                </c:pt>
                <c:pt idx="13" formatCode="#,##0.00">
                  <c:v>604.78583333333324</c:v>
                </c:pt>
                <c:pt idx="14" formatCode="#,##0.00">
                  <c:v>608.59333333333336</c:v>
                </c:pt>
                <c:pt idx="15" formatCode="#,##0.00">
                  <c:v>612.03499999999997</c:v>
                </c:pt>
                <c:pt idx="16" formatCode="#,##0.00">
                  <c:v>613.2075000000001</c:v>
                </c:pt>
                <c:pt idx="17" formatCode="#,##0.00">
                  <c:v>616.66500000000008</c:v>
                </c:pt>
                <c:pt idx="18" formatCode="#,##0.00">
                  <c:v>619.81583333333333</c:v>
                </c:pt>
                <c:pt idx="19" formatCode="#,##0.00">
                  <c:v>624.46750000000009</c:v>
                </c:pt>
                <c:pt idx="20" formatCode="#,##0.00">
                  <c:v>630.13833333333332</c:v>
                </c:pt>
                <c:pt idx="21" formatCode="#,##0.00">
                  <c:v>632.71833333333336</c:v>
                </c:pt>
                <c:pt idx="22" formatCode="#,##0.00">
                  <c:v>636.42916666666667</c:v>
                </c:pt>
                <c:pt idx="23" formatCode="#,##0.00">
                  <c:v>640.47833333333335</c:v>
                </c:pt>
                <c:pt idx="24" formatCode="#,##0.00">
                  <c:v>643.97749999999996</c:v>
                </c:pt>
                <c:pt idx="25" formatCode="#,##0.00">
                  <c:v>646.68416666666678</c:v>
                </c:pt>
                <c:pt idx="26" formatCode="#,##0.00">
                  <c:v>650.98500000000001</c:v>
                </c:pt>
                <c:pt idx="27" formatCode="#,##0.00">
                  <c:v>653.59333333333325</c:v>
                </c:pt>
                <c:pt idx="28" formatCode="#,##0.00">
                  <c:v>655.01666666666654</c:v>
                </c:pt>
                <c:pt idx="29" formatCode="#,##0.00">
                  <c:v>658.63083333333316</c:v>
                </c:pt>
                <c:pt idx="30" formatCode="#,##0.00">
                  <c:v>661.3266666666666</c:v>
                </c:pt>
                <c:pt idx="31" formatCode="#,##0.00">
                  <c:v>662.30166666666662</c:v>
                </c:pt>
                <c:pt idx="32" formatCode="#,##0.00">
                  <c:v>662.18666666666661</c:v>
                </c:pt>
                <c:pt idx="33" formatCode="#,##0.00">
                  <c:v>666.09249999999997</c:v>
                </c:pt>
                <c:pt idx="34" formatCode="#,##0.00">
                  <c:v>667.29416666666668</c:v>
                </c:pt>
                <c:pt idx="35" formatCode="#,##0.00">
                  <c:v>669.15250000000003</c:v>
                </c:pt>
                <c:pt idx="36" formatCode="#,##0.00">
                  <c:v>670.92000000000007</c:v>
                </c:pt>
                <c:pt idx="37" formatCode="#,##0.00">
                  <c:v>672.99583333333339</c:v>
                </c:pt>
                <c:pt idx="38" formatCode="#,##0.00">
                  <c:v>675.06666666666672</c:v>
                </c:pt>
                <c:pt idx="39" formatCode="#,##0.00">
                  <c:v>676.5391666666668</c:v>
                </c:pt>
                <c:pt idx="40" formatCode="#,##0.00">
                  <c:v>680.36250000000007</c:v>
                </c:pt>
                <c:pt idx="41" formatCode="#,##0.00">
                  <c:v>681.23083333333341</c:v>
                </c:pt>
                <c:pt idx="42" formatCode="#,##0.00">
                  <c:v>682.51083333333327</c:v>
                </c:pt>
                <c:pt idx="43" formatCode="#,##0.00">
                  <c:v>684.33833333333325</c:v>
                </c:pt>
                <c:pt idx="44" formatCode="#,##0.00">
                  <c:v>688.40500000000009</c:v>
                </c:pt>
                <c:pt idx="45" formatCode="#,##0.00">
                  <c:v>689.32416666666666</c:v>
                </c:pt>
                <c:pt idx="46" formatCode="#,##0.00">
                  <c:v>689.25833333333333</c:v>
                </c:pt>
                <c:pt idx="47" formatCode="#,##0.00">
                  <c:v>691.05333333333328</c:v>
                </c:pt>
                <c:pt idx="48" formatCode="#,##0.00">
                  <c:v>692.05833333333339</c:v>
                </c:pt>
                <c:pt idx="49" formatCode="#,##0.00">
                  <c:v>693.43916666666667</c:v>
                </c:pt>
                <c:pt idx="50" formatCode="#,##0.00">
                  <c:v>694.07083333333333</c:v>
                </c:pt>
                <c:pt idx="51" formatCode="#,##0.00">
                  <c:v>693.78750000000002</c:v>
                </c:pt>
                <c:pt idx="52" formatCode="#,##0.00">
                  <c:v>697.41499999999996</c:v>
                </c:pt>
                <c:pt idx="53" formatCode="#,##0.00">
                  <c:v>698.33333333333337</c:v>
                </c:pt>
                <c:pt idx="54" formatCode="#,##0.00">
                  <c:v>696.83333333333337</c:v>
                </c:pt>
              </c:numCache>
            </c:numRef>
          </c:val>
        </c:ser>
        <c:marker val="1"/>
        <c:axId val="165678464"/>
        <c:axId val="165684736"/>
      </c:lineChart>
      <c:catAx>
        <c:axId val="165678464"/>
        <c:scaling>
          <c:orientation val="minMax"/>
        </c:scaling>
        <c:axPos val="b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65684736"/>
        <c:crosses val="autoZero"/>
        <c:auto val="1"/>
        <c:lblAlgn val="ctr"/>
        <c:lblOffset val="100"/>
        <c:tickLblSkip val="6"/>
        <c:tickMarkSkip val="1"/>
      </c:catAx>
      <c:valAx>
        <c:axId val="165684736"/>
        <c:scaling>
          <c:orientation val="minMax"/>
          <c:max val="900"/>
          <c:min val="500"/>
        </c:scaling>
        <c:axPos val="l"/>
        <c:majorGridlines/>
        <c:numFmt formatCode="#,##0" sourceLinked="0"/>
        <c:tickLblPos val="nextTo"/>
        <c:crossAx val="165678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</c:legend>
    <c:plotVisOnly val="1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en-US"/>
              <a:t>V</a:t>
            </a:r>
            <a:r>
              <a:rPr lang="sk-SK"/>
              <a:t>ývoj</a:t>
            </a:r>
            <a:r>
              <a:rPr lang="sk-SK" baseline="0"/>
              <a:t> priemernej mesačnej mzdy (v €)</a:t>
            </a:r>
            <a:endParaRPr lang="en-US"/>
          </a:p>
        </c:rich>
      </c:tx>
    </c:title>
    <c:plotArea>
      <c:layout>
        <c:manualLayout>
          <c:layoutTarget val="inner"/>
          <c:xMode val="edge"/>
          <c:yMode val="edge"/>
          <c:x val="4.9800168454548328E-2"/>
          <c:y val="9.6293351425275203E-2"/>
          <c:w val="0.81546875750637871"/>
          <c:h val="0.81625681430325314"/>
        </c:manualLayout>
      </c:layout>
      <c:lineChart>
        <c:grouping val="standard"/>
        <c:ser>
          <c:idx val="0"/>
          <c:order val="0"/>
          <c:tx>
            <c:strRef>
              <c:f>'jed01'!$B$1</c:f>
              <c:strCache>
                <c:ptCount val="1"/>
                <c:pt idx="0">
                  <c:v>MZD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diamond"/>
            <c:size val="5"/>
            <c:spPr>
              <a:solidFill>
                <a:schemeClr val="tx1"/>
              </a:solidFill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9.2874406999472622E-2"/>
                  <c:y val="5.6273815814004875E-2"/>
                </c:manualLayout>
              </c:layout>
              <c:numFmt formatCode="General" sourceLinked="0"/>
            </c:trendlineLbl>
          </c:trendline>
          <c:trendline>
            <c:trendlineType val="poly"/>
            <c:order val="3"/>
            <c:dispRSqr val="1"/>
            <c:dispEq val="1"/>
            <c:trendlineLbl>
              <c:numFmt formatCode="General" sourceLinked="0"/>
            </c:trendlineLbl>
          </c:trendline>
          <c:trendline>
            <c:trendlineType val="poly"/>
            <c:order val="2"/>
            <c:dispRSqr val="1"/>
            <c:dispEq val="1"/>
            <c:trendlineLbl>
              <c:numFmt formatCode="General" sourceLinked="0"/>
            </c:trendlineLbl>
          </c:trendline>
          <c:cat>
            <c:strRef>
              <c:f>'jed01'!$A$2:$A$88</c:f>
              <c:strCache>
                <c:ptCount val="87"/>
                <c:pt idx="0">
                  <c:v>JAN06</c:v>
                </c:pt>
                <c:pt idx="1">
                  <c:v>FEB06</c:v>
                </c:pt>
                <c:pt idx="2">
                  <c:v>MAR06</c:v>
                </c:pt>
                <c:pt idx="3">
                  <c:v>APR06</c:v>
                </c:pt>
                <c:pt idx="4">
                  <c:v>MAY06</c:v>
                </c:pt>
                <c:pt idx="5">
                  <c:v>JUN06</c:v>
                </c:pt>
                <c:pt idx="6">
                  <c:v>JUL06</c:v>
                </c:pt>
                <c:pt idx="7">
                  <c:v>AUG06</c:v>
                </c:pt>
                <c:pt idx="8">
                  <c:v>SEP06</c:v>
                </c:pt>
                <c:pt idx="9">
                  <c:v>OCT06</c:v>
                </c:pt>
                <c:pt idx="10">
                  <c:v>NOV06</c:v>
                </c:pt>
                <c:pt idx="11">
                  <c:v>DEC06</c:v>
                </c:pt>
                <c:pt idx="12">
                  <c:v>JAN07</c:v>
                </c:pt>
                <c:pt idx="13">
                  <c:v>FEB07</c:v>
                </c:pt>
                <c:pt idx="14">
                  <c:v>MAR07</c:v>
                </c:pt>
                <c:pt idx="15">
                  <c:v>APR07</c:v>
                </c:pt>
                <c:pt idx="16">
                  <c:v>MAY07</c:v>
                </c:pt>
                <c:pt idx="17">
                  <c:v>JUN07</c:v>
                </c:pt>
                <c:pt idx="18">
                  <c:v>JUL07</c:v>
                </c:pt>
                <c:pt idx="19">
                  <c:v>AUG07</c:v>
                </c:pt>
                <c:pt idx="20">
                  <c:v>SEP07</c:v>
                </c:pt>
                <c:pt idx="21">
                  <c:v>OCT07</c:v>
                </c:pt>
                <c:pt idx="22">
                  <c:v>NOV07</c:v>
                </c:pt>
                <c:pt idx="23">
                  <c:v>DEC07</c:v>
                </c:pt>
                <c:pt idx="24">
                  <c:v>JAN08</c:v>
                </c:pt>
                <c:pt idx="25">
                  <c:v>FEB08</c:v>
                </c:pt>
                <c:pt idx="26">
                  <c:v>MAR08</c:v>
                </c:pt>
                <c:pt idx="27">
                  <c:v>APR08</c:v>
                </c:pt>
                <c:pt idx="28">
                  <c:v>MAY08</c:v>
                </c:pt>
                <c:pt idx="29">
                  <c:v>JUN08</c:v>
                </c:pt>
                <c:pt idx="30">
                  <c:v>JUL08</c:v>
                </c:pt>
                <c:pt idx="31">
                  <c:v>AUG08</c:v>
                </c:pt>
                <c:pt idx="32">
                  <c:v>SEP08</c:v>
                </c:pt>
                <c:pt idx="33">
                  <c:v>OCT08</c:v>
                </c:pt>
                <c:pt idx="34">
                  <c:v>NOV08</c:v>
                </c:pt>
                <c:pt idx="35">
                  <c:v>DEC08</c:v>
                </c:pt>
                <c:pt idx="36">
                  <c:v>JAN09</c:v>
                </c:pt>
                <c:pt idx="37">
                  <c:v>FEB09</c:v>
                </c:pt>
                <c:pt idx="38">
                  <c:v>MAR09</c:v>
                </c:pt>
                <c:pt idx="39">
                  <c:v>APR09</c:v>
                </c:pt>
                <c:pt idx="40">
                  <c:v>MAY09</c:v>
                </c:pt>
                <c:pt idx="41">
                  <c:v>JUN09</c:v>
                </c:pt>
                <c:pt idx="42">
                  <c:v>JUL09</c:v>
                </c:pt>
                <c:pt idx="43">
                  <c:v>AUG09</c:v>
                </c:pt>
                <c:pt idx="44">
                  <c:v>SEP09</c:v>
                </c:pt>
                <c:pt idx="45">
                  <c:v>OCT09</c:v>
                </c:pt>
                <c:pt idx="46">
                  <c:v>NOV09</c:v>
                </c:pt>
                <c:pt idx="47">
                  <c:v>DEC09</c:v>
                </c:pt>
                <c:pt idx="48">
                  <c:v>JAN10</c:v>
                </c:pt>
                <c:pt idx="49">
                  <c:v>FEB10</c:v>
                </c:pt>
                <c:pt idx="50">
                  <c:v>MAR10</c:v>
                </c:pt>
                <c:pt idx="51">
                  <c:v>APR10</c:v>
                </c:pt>
                <c:pt idx="52">
                  <c:v>MAY10</c:v>
                </c:pt>
                <c:pt idx="53">
                  <c:v>JUN10</c:v>
                </c:pt>
                <c:pt idx="54">
                  <c:v>JUL10</c:v>
                </c:pt>
                <c:pt idx="55">
                  <c:v>AUG10</c:v>
                </c:pt>
                <c:pt idx="56">
                  <c:v>SEP10</c:v>
                </c:pt>
                <c:pt idx="57">
                  <c:v>OCT10</c:v>
                </c:pt>
                <c:pt idx="58">
                  <c:v>NOV10</c:v>
                </c:pt>
                <c:pt idx="59">
                  <c:v>DEC10</c:v>
                </c:pt>
                <c:pt idx="60">
                  <c:v>JAN11</c:v>
                </c:pt>
                <c:pt idx="61">
                  <c:v>FEB11</c:v>
                </c:pt>
                <c:pt idx="62">
                  <c:v>MAR11</c:v>
                </c:pt>
                <c:pt idx="63">
                  <c:v>APR11</c:v>
                </c:pt>
                <c:pt idx="64">
                  <c:v>MAY11</c:v>
                </c:pt>
                <c:pt idx="65">
                  <c:v>JUN11</c:v>
                </c:pt>
                <c:pt idx="66">
                  <c:v>JUL11</c:v>
                </c:pt>
                <c:pt idx="67">
                  <c:v>AUG11</c:v>
                </c:pt>
                <c:pt idx="68">
                  <c:v>SEP11</c:v>
                </c:pt>
                <c:pt idx="69">
                  <c:v>OCT11</c:v>
                </c:pt>
                <c:pt idx="70">
                  <c:v>NOV11</c:v>
                </c:pt>
                <c:pt idx="71">
                  <c:v>DEC11</c:v>
                </c:pt>
                <c:pt idx="72">
                  <c:v>JAN12</c:v>
                </c:pt>
                <c:pt idx="73">
                  <c:v>FEB12</c:v>
                </c:pt>
                <c:pt idx="74">
                  <c:v>MAR12</c:v>
                </c:pt>
                <c:pt idx="75">
                  <c:v>APR12</c:v>
                </c:pt>
                <c:pt idx="76">
                  <c:v>MAY12</c:v>
                </c:pt>
                <c:pt idx="77">
                  <c:v>JUN12</c:v>
                </c:pt>
                <c:pt idx="78">
                  <c:v>JUL12</c:v>
                </c:pt>
                <c:pt idx="79">
                  <c:v>AUG12</c:v>
                </c:pt>
                <c:pt idx="80">
                  <c:v>SEP12</c:v>
                </c:pt>
                <c:pt idx="81">
                  <c:v>OCT12</c:v>
                </c:pt>
                <c:pt idx="82">
                  <c:v>NOV12</c:v>
                </c:pt>
                <c:pt idx="83">
                  <c:v>DEC12</c:v>
                </c:pt>
                <c:pt idx="84">
                  <c:v>JAN13</c:v>
                </c:pt>
                <c:pt idx="85">
                  <c:v>FEB13</c:v>
                </c:pt>
                <c:pt idx="86">
                  <c:v>MAR13</c:v>
                </c:pt>
              </c:strCache>
            </c:strRef>
          </c:cat>
          <c:val>
            <c:numRef>
              <c:f>'jed01'!$B$2:$B$88</c:f>
              <c:numCache>
                <c:formatCode>#,##0.00</c:formatCode>
                <c:ptCount val="87"/>
                <c:pt idx="0">
                  <c:v>523.84</c:v>
                </c:pt>
                <c:pt idx="1">
                  <c:v>519.39</c:v>
                </c:pt>
                <c:pt idx="2">
                  <c:v>544.03</c:v>
                </c:pt>
                <c:pt idx="3">
                  <c:v>549.29999999999995</c:v>
                </c:pt>
                <c:pt idx="4">
                  <c:v>563.44000000000005</c:v>
                </c:pt>
                <c:pt idx="5">
                  <c:v>567.79</c:v>
                </c:pt>
                <c:pt idx="6">
                  <c:v>575.38</c:v>
                </c:pt>
                <c:pt idx="7">
                  <c:v>572.35</c:v>
                </c:pt>
                <c:pt idx="8">
                  <c:v>561.27</c:v>
                </c:pt>
                <c:pt idx="9">
                  <c:v>598.13</c:v>
                </c:pt>
                <c:pt idx="10">
                  <c:v>668.44</c:v>
                </c:pt>
                <c:pt idx="11">
                  <c:v>636.70000000000005</c:v>
                </c:pt>
                <c:pt idx="12">
                  <c:v>592.48</c:v>
                </c:pt>
                <c:pt idx="13">
                  <c:v>558.54999999999995</c:v>
                </c:pt>
                <c:pt idx="14">
                  <c:v>599.53</c:v>
                </c:pt>
                <c:pt idx="15">
                  <c:v>597.14</c:v>
                </c:pt>
                <c:pt idx="16">
                  <c:v>609.84</c:v>
                </c:pt>
                <c:pt idx="17">
                  <c:v>609.57000000000005</c:v>
                </c:pt>
                <c:pt idx="18">
                  <c:v>616.74</c:v>
                </c:pt>
                <c:pt idx="19">
                  <c:v>609.04</c:v>
                </c:pt>
                <c:pt idx="20">
                  <c:v>606.96</c:v>
                </c:pt>
                <c:pt idx="21">
                  <c:v>639.42999999999995</c:v>
                </c:pt>
                <c:pt idx="22">
                  <c:v>682.51</c:v>
                </c:pt>
                <c:pt idx="23">
                  <c:v>678.19</c:v>
                </c:pt>
                <c:pt idx="24">
                  <c:v>630.29</c:v>
                </c:pt>
                <c:pt idx="25">
                  <c:v>614.37</c:v>
                </c:pt>
                <c:pt idx="26">
                  <c:v>667.58</c:v>
                </c:pt>
                <c:pt idx="27">
                  <c:v>628.1</c:v>
                </c:pt>
                <c:pt idx="28">
                  <c:v>654.37</c:v>
                </c:pt>
                <c:pt idx="29">
                  <c:v>658.16</c:v>
                </c:pt>
                <c:pt idx="30">
                  <c:v>658.73</c:v>
                </c:pt>
                <c:pt idx="31">
                  <c:v>641.52</c:v>
                </c:pt>
                <c:pt idx="32">
                  <c:v>658.57</c:v>
                </c:pt>
                <c:pt idx="33">
                  <c:v>670.73</c:v>
                </c:pt>
                <c:pt idx="34">
                  <c:v>699.59</c:v>
                </c:pt>
                <c:pt idx="35">
                  <c:v>721.56</c:v>
                </c:pt>
                <c:pt idx="36">
                  <c:v>662.64</c:v>
                </c:pt>
                <c:pt idx="37">
                  <c:v>626.07000000000005</c:v>
                </c:pt>
                <c:pt idx="38">
                  <c:v>666.2</c:v>
                </c:pt>
                <c:pt idx="39">
                  <c:v>674.97</c:v>
                </c:pt>
                <c:pt idx="40">
                  <c:v>668.79</c:v>
                </c:pt>
                <c:pt idx="41">
                  <c:v>680.46</c:v>
                </c:pt>
                <c:pt idx="42">
                  <c:v>679.94</c:v>
                </c:pt>
                <c:pt idx="43">
                  <c:v>666.43</c:v>
                </c:pt>
                <c:pt idx="44">
                  <c:v>683.42</c:v>
                </c:pt>
                <c:pt idx="45">
                  <c:v>688.4</c:v>
                </c:pt>
                <c:pt idx="46">
                  <c:v>745.47</c:v>
                </c:pt>
                <c:pt idx="47">
                  <c:v>731.98</c:v>
                </c:pt>
                <c:pt idx="48">
                  <c:v>678</c:v>
                </c:pt>
                <c:pt idx="49">
                  <c:v>648</c:v>
                </c:pt>
                <c:pt idx="50">
                  <c:v>715</c:v>
                </c:pt>
                <c:pt idx="51">
                  <c:v>686</c:v>
                </c:pt>
                <c:pt idx="52">
                  <c:v>668</c:v>
                </c:pt>
                <c:pt idx="53">
                  <c:v>702</c:v>
                </c:pt>
                <c:pt idx="54">
                  <c:v>692</c:v>
                </c:pt>
                <c:pt idx="55">
                  <c:v>683</c:v>
                </c:pt>
                <c:pt idx="56">
                  <c:v>691</c:v>
                </c:pt>
                <c:pt idx="57">
                  <c:v>685</c:v>
                </c:pt>
                <c:pt idx="58">
                  <c:v>789</c:v>
                </c:pt>
                <c:pt idx="59">
                  <c:v>743</c:v>
                </c:pt>
                <c:pt idx="60">
                  <c:v>660</c:v>
                </c:pt>
              </c:numCache>
            </c:numRef>
          </c:val>
        </c:ser>
        <c:marker val="1"/>
        <c:axId val="165733120"/>
        <c:axId val="165734656"/>
      </c:lineChart>
      <c:catAx>
        <c:axId val="165733120"/>
        <c:scaling>
          <c:orientation val="minMax"/>
        </c:scaling>
        <c:axPos val="b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65734656"/>
        <c:crosses val="autoZero"/>
        <c:auto val="1"/>
        <c:lblAlgn val="ctr"/>
        <c:lblOffset val="100"/>
        <c:tickLblSkip val="6"/>
        <c:tickMarkSkip val="1"/>
      </c:catAx>
      <c:valAx>
        <c:axId val="165734656"/>
        <c:scaling>
          <c:orientation val="minMax"/>
          <c:max val="900"/>
          <c:min val="500"/>
        </c:scaling>
        <c:axPos val="l"/>
        <c:majorGridlines/>
        <c:numFmt formatCode="#,##0" sourceLinked="0"/>
        <c:tickLblPos val="nextTo"/>
        <c:crossAx val="165733120"/>
        <c:crosses val="autoZero"/>
        <c:crossBetween val="between"/>
      </c:valAx>
    </c:plotArea>
    <c:legend>
      <c:legendPos val="r"/>
    </c:legend>
    <c:plotVisOnly val="1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/>
    <c:plotArea>
      <c:layout/>
      <c:lineChart>
        <c:grouping val="standard"/>
        <c:ser>
          <c:idx val="0"/>
          <c:order val="0"/>
          <c:tx>
            <c:strRef>
              <c:f>'jed01'!$G$1</c:f>
              <c:strCache>
                <c:ptCount val="1"/>
                <c:pt idx="0">
                  <c:v>abs. prírastok</c:v>
                </c:pt>
              </c:strCache>
            </c:strRef>
          </c:tx>
          <c:cat>
            <c:strRef>
              <c:f>'jed01'!$A$2:$A$88</c:f>
              <c:strCache>
                <c:ptCount val="87"/>
                <c:pt idx="0">
                  <c:v>JAN06</c:v>
                </c:pt>
                <c:pt idx="1">
                  <c:v>FEB06</c:v>
                </c:pt>
                <c:pt idx="2">
                  <c:v>MAR06</c:v>
                </c:pt>
                <c:pt idx="3">
                  <c:v>APR06</c:v>
                </c:pt>
                <c:pt idx="4">
                  <c:v>MAY06</c:v>
                </c:pt>
                <c:pt idx="5">
                  <c:v>JUN06</c:v>
                </c:pt>
                <c:pt idx="6">
                  <c:v>JUL06</c:v>
                </c:pt>
                <c:pt idx="7">
                  <c:v>AUG06</c:v>
                </c:pt>
                <c:pt idx="8">
                  <c:v>SEP06</c:v>
                </c:pt>
                <c:pt idx="9">
                  <c:v>OCT06</c:v>
                </c:pt>
                <c:pt idx="10">
                  <c:v>NOV06</c:v>
                </c:pt>
                <c:pt idx="11">
                  <c:v>DEC06</c:v>
                </c:pt>
                <c:pt idx="12">
                  <c:v>JAN07</c:v>
                </c:pt>
                <c:pt idx="13">
                  <c:v>FEB07</c:v>
                </c:pt>
                <c:pt idx="14">
                  <c:v>MAR07</c:v>
                </c:pt>
                <c:pt idx="15">
                  <c:v>APR07</c:v>
                </c:pt>
                <c:pt idx="16">
                  <c:v>MAY07</c:v>
                </c:pt>
                <c:pt idx="17">
                  <c:v>JUN07</c:v>
                </c:pt>
                <c:pt idx="18">
                  <c:v>JUL07</c:v>
                </c:pt>
                <c:pt idx="19">
                  <c:v>AUG07</c:v>
                </c:pt>
                <c:pt idx="20">
                  <c:v>SEP07</c:v>
                </c:pt>
                <c:pt idx="21">
                  <c:v>OCT07</c:v>
                </c:pt>
                <c:pt idx="22">
                  <c:v>NOV07</c:v>
                </c:pt>
                <c:pt idx="23">
                  <c:v>DEC07</c:v>
                </c:pt>
                <c:pt idx="24">
                  <c:v>JAN08</c:v>
                </c:pt>
                <c:pt idx="25">
                  <c:v>FEB08</c:v>
                </c:pt>
                <c:pt idx="26">
                  <c:v>MAR08</c:v>
                </c:pt>
                <c:pt idx="27">
                  <c:v>APR08</c:v>
                </c:pt>
                <c:pt idx="28">
                  <c:v>MAY08</c:v>
                </c:pt>
                <c:pt idx="29">
                  <c:v>JUN08</c:v>
                </c:pt>
                <c:pt idx="30">
                  <c:v>JUL08</c:v>
                </c:pt>
                <c:pt idx="31">
                  <c:v>AUG08</c:v>
                </c:pt>
                <c:pt idx="32">
                  <c:v>SEP08</c:v>
                </c:pt>
                <c:pt idx="33">
                  <c:v>OCT08</c:v>
                </c:pt>
                <c:pt idx="34">
                  <c:v>NOV08</c:v>
                </c:pt>
                <c:pt idx="35">
                  <c:v>DEC08</c:v>
                </c:pt>
                <c:pt idx="36">
                  <c:v>JAN09</c:v>
                </c:pt>
                <c:pt idx="37">
                  <c:v>FEB09</c:v>
                </c:pt>
                <c:pt idx="38">
                  <c:v>MAR09</c:v>
                </c:pt>
                <c:pt idx="39">
                  <c:v>APR09</c:v>
                </c:pt>
                <c:pt idx="40">
                  <c:v>MAY09</c:v>
                </c:pt>
                <c:pt idx="41">
                  <c:v>JUN09</c:v>
                </c:pt>
                <c:pt idx="42">
                  <c:v>JUL09</c:v>
                </c:pt>
                <c:pt idx="43">
                  <c:v>AUG09</c:v>
                </c:pt>
                <c:pt idx="44">
                  <c:v>SEP09</c:v>
                </c:pt>
                <c:pt idx="45">
                  <c:v>OCT09</c:v>
                </c:pt>
                <c:pt idx="46">
                  <c:v>NOV09</c:v>
                </c:pt>
                <c:pt idx="47">
                  <c:v>DEC09</c:v>
                </c:pt>
                <c:pt idx="48">
                  <c:v>JAN10</c:v>
                </c:pt>
                <c:pt idx="49">
                  <c:v>FEB10</c:v>
                </c:pt>
                <c:pt idx="50">
                  <c:v>MAR10</c:v>
                </c:pt>
                <c:pt idx="51">
                  <c:v>APR10</c:v>
                </c:pt>
                <c:pt idx="52">
                  <c:v>MAY10</c:v>
                </c:pt>
                <c:pt idx="53">
                  <c:v>JUN10</c:v>
                </c:pt>
                <c:pt idx="54">
                  <c:v>JUL10</c:v>
                </c:pt>
                <c:pt idx="55">
                  <c:v>AUG10</c:v>
                </c:pt>
                <c:pt idx="56">
                  <c:v>SEP10</c:v>
                </c:pt>
                <c:pt idx="57">
                  <c:v>OCT10</c:v>
                </c:pt>
                <c:pt idx="58">
                  <c:v>NOV10</c:v>
                </c:pt>
                <c:pt idx="59">
                  <c:v>DEC10</c:v>
                </c:pt>
                <c:pt idx="60">
                  <c:v>JAN11</c:v>
                </c:pt>
                <c:pt idx="61">
                  <c:v>FEB11</c:v>
                </c:pt>
                <c:pt idx="62">
                  <c:v>MAR11</c:v>
                </c:pt>
                <c:pt idx="63">
                  <c:v>APR11</c:v>
                </c:pt>
                <c:pt idx="64">
                  <c:v>MAY11</c:v>
                </c:pt>
                <c:pt idx="65">
                  <c:v>JUN11</c:v>
                </c:pt>
                <c:pt idx="66">
                  <c:v>JUL11</c:v>
                </c:pt>
                <c:pt idx="67">
                  <c:v>AUG11</c:v>
                </c:pt>
                <c:pt idx="68">
                  <c:v>SEP11</c:v>
                </c:pt>
                <c:pt idx="69">
                  <c:v>OCT11</c:v>
                </c:pt>
                <c:pt idx="70">
                  <c:v>NOV11</c:v>
                </c:pt>
                <c:pt idx="71">
                  <c:v>DEC11</c:v>
                </c:pt>
                <c:pt idx="72">
                  <c:v>JAN12</c:v>
                </c:pt>
                <c:pt idx="73">
                  <c:v>FEB12</c:v>
                </c:pt>
                <c:pt idx="74">
                  <c:v>MAR12</c:v>
                </c:pt>
                <c:pt idx="75">
                  <c:v>APR12</c:v>
                </c:pt>
                <c:pt idx="76">
                  <c:v>MAY12</c:v>
                </c:pt>
                <c:pt idx="77">
                  <c:v>JUN12</c:v>
                </c:pt>
                <c:pt idx="78">
                  <c:v>JUL12</c:v>
                </c:pt>
                <c:pt idx="79">
                  <c:v>AUG12</c:v>
                </c:pt>
                <c:pt idx="80">
                  <c:v>SEP12</c:v>
                </c:pt>
                <c:pt idx="81">
                  <c:v>OCT12</c:v>
                </c:pt>
                <c:pt idx="82">
                  <c:v>NOV12</c:v>
                </c:pt>
                <c:pt idx="83">
                  <c:v>DEC12</c:v>
                </c:pt>
                <c:pt idx="84">
                  <c:v>JAN13</c:v>
                </c:pt>
                <c:pt idx="85">
                  <c:v>FEB13</c:v>
                </c:pt>
                <c:pt idx="86">
                  <c:v>MAR13</c:v>
                </c:pt>
              </c:strCache>
            </c:strRef>
          </c:cat>
          <c:val>
            <c:numRef>
              <c:f>'jed01'!$G$2:$G$88</c:f>
              <c:numCache>
                <c:formatCode>#,##0.00</c:formatCode>
                <c:ptCount val="87"/>
                <c:pt idx="1">
                  <c:v>-4.4500000000000455</c:v>
                </c:pt>
                <c:pt idx="2">
                  <c:v>24.639999999999986</c:v>
                </c:pt>
                <c:pt idx="3">
                  <c:v>5.2699999999999818</c:v>
                </c:pt>
                <c:pt idx="4">
                  <c:v>14.1400000000001</c:v>
                </c:pt>
                <c:pt idx="5">
                  <c:v>4.3499999999999091</c:v>
                </c:pt>
                <c:pt idx="6">
                  <c:v>7.5900000000000318</c:v>
                </c:pt>
                <c:pt idx="7">
                  <c:v>-3.0299999999999727</c:v>
                </c:pt>
                <c:pt idx="8">
                  <c:v>-11.080000000000041</c:v>
                </c:pt>
                <c:pt idx="9">
                  <c:v>36.860000000000014</c:v>
                </c:pt>
                <c:pt idx="10">
                  <c:v>70.310000000000059</c:v>
                </c:pt>
                <c:pt idx="11">
                  <c:v>-31.740000000000009</c:v>
                </c:pt>
                <c:pt idx="12">
                  <c:v>-44.220000000000027</c:v>
                </c:pt>
                <c:pt idx="13">
                  <c:v>-33.930000000000064</c:v>
                </c:pt>
                <c:pt idx="14">
                  <c:v>40.980000000000018</c:v>
                </c:pt>
                <c:pt idx="15">
                  <c:v>-2.3899999999999864</c:v>
                </c:pt>
                <c:pt idx="16">
                  <c:v>12.700000000000045</c:v>
                </c:pt>
                <c:pt idx="17">
                  <c:v>-0.26999999999998181</c:v>
                </c:pt>
                <c:pt idx="18">
                  <c:v>7.1699999999999591</c:v>
                </c:pt>
                <c:pt idx="19">
                  <c:v>-7.7000000000000455</c:v>
                </c:pt>
                <c:pt idx="20">
                  <c:v>-2.0799999999999272</c:v>
                </c:pt>
                <c:pt idx="21">
                  <c:v>32.469999999999914</c:v>
                </c:pt>
                <c:pt idx="22">
                  <c:v>43.080000000000041</c:v>
                </c:pt>
                <c:pt idx="23">
                  <c:v>-4.3199999999999363</c:v>
                </c:pt>
                <c:pt idx="24">
                  <c:v>-47.900000000000091</c:v>
                </c:pt>
                <c:pt idx="25">
                  <c:v>-15.919999999999959</c:v>
                </c:pt>
                <c:pt idx="26">
                  <c:v>53.210000000000036</c:v>
                </c:pt>
                <c:pt idx="27">
                  <c:v>-39.480000000000018</c:v>
                </c:pt>
                <c:pt idx="28">
                  <c:v>26.269999999999982</c:v>
                </c:pt>
                <c:pt idx="29">
                  <c:v>3.7899999999999636</c:v>
                </c:pt>
                <c:pt idx="30">
                  <c:v>0.57000000000005002</c:v>
                </c:pt>
                <c:pt idx="31">
                  <c:v>-17.210000000000036</c:v>
                </c:pt>
                <c:pt idx="32">
                  <c:v>17.050000000000068</c:v>
                </c:pt>
                <c:pt idx="33">
                  <c:v>12.159999999999968</c:v>
                </c:pt>
                <c:pt idx="34">
                  <c:v>28.860000000000014</c:v>
                </c:pt>
                <c:pt idx="35">
                  <c:v>21.969999999999914</c:v>
                </c:pt>
                <c:pt idx="36">
                  <c:v>-58.919999999999959</c:v>
                </c:pt>
                <c:pt idx="37">
                  <c:v>-36.569999999999936</c:v>
                </c:pt>
                <c:pt idx="38">
                  <c:v>40.129999999999995</c:v>
                </c:pt>
                <c:pt idx="39">
                  <c:v>8.7699999999999818</c:v>
                </c:pt>
                <c:pt idx="40">
                  <c:v>-6.1800000000000637</c:v>
                </c:pt>
                <c:pt idx="41">
                  <c:v>11.670000000000073</c:v>
                </c:pt>
                <c:pt idx="42">
                  <c:v>-0.51999999999998181</c:v>
                </c:pt>
                <c:pt idx="43">
                  <c:v>-13.510000000000105</c:v>
                </c:pt>
                <c:pt idx="44">
                  <c:v>16.990000000000009</c:v>
                </c:pt>
                <c:pt idx="45">
                  <c:v>4.9800000000000182</c:v>
                </c:pt>
                <c:pt idx="46">
                  <c:v>57.07000000000005</c:v>
                </c:pt>
                <c:pt idx="47">
                  <c:v>-13.490000000000009</c:v>
                </c:pt>
                <c:pt idx="48">
                  <c:v>-53.980000000000018</c:v>
                </c:pt>
                <c:pt idx="49">
                  <c:v>-30</c:v>
                </c:pt>
                <c:pt idx="50">
                  <c:v>67</c:v>
                </c:pt>
                <c:pt idx="51">
                  <c:v>-29</c:v>
                </c:pt>
                <c:pt idx="52">
                  <c:v>-18</c:v>
                </c:pt>
                <c:pt idx="53">
                  <c:v>34</c:v>
                </c:pt>
                <c:pt idx="54">
                  <c:v>-10</c:v>
                </c:pt>
                <c:pt idx="55">
                  <c:v>-9</c:v>
                </c:pt>
                <c:pt idx="56">
                  <c:v>8</c:v>
                </c:pt>
                <c:pt idx="57">
                  <c:v>-6</c:v>
                </c:pt>
                <c:pt idx="58">
                  <c:v>104</c:v>
                </c:pt>
                <c:pt idx="59">
                  <c:v>-46</c:v>
                </c:pt>
                <c:pt idx="60">
                  <c:v>-83</c:v>
                </c:pt>
              </c:numCache>
            </c:numRef>
          </c:val>
        </c:ser>
        <c:marker val="1"/>
        <c:axId val="165878400"/>
        <c:axId val="165880192"/>
      </c:lineChart>
      <c:catAx>
        <c:axId val="165878400"/>
        <c:scaling>
          <c:orientation val="minMax"/>
        </c:scaling>
        <c:axPos val="b"/>
        <c:tickLblPos val="low"/>
        <c:txPr>
          <a:bodyPr rot="-5400000" vert="horz"/>
          <a:lstStyle/>
          <a:p>
            <a:pPr>
              <a:defRPr/>
            </a:pPr>
            <a:endParaRPr lang="sk-SK"/>
          </a:p>
        </c:txPr>
        <c:crossAx val="165880192"/>
        <c:crosses val="autoZero"/>
        <c:auto val="1"/>
        <c:lblAlgn val="ctr"/>
        <c:lblOffset val="100"/>
        <c:tickLblSkip val="6"/>
      </c:catAx>
      <c:valAx>
        <c:axId val="165880192"/>
        <c:scaling>
          <c:orientation val="minMax"/>
        </c:scaling>
        <c:axPos val="l"/>
        <c:majorGridlines/>
        <c:numFmt formatCode="General" sourceLinked="1"/>
        <c:tickLblPos val="nextTo"/>
        <c:crossAx val="165878400"/>
        <c:crosses val="autoZero"/>
        <c:crossBetween val="between"/>
      </c:valAx>
    </c:plotArea>
    <c:legend>
      <c:legendPos val="r"/>
    </c:legend>
    <c:plotVisOnly val="1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plotArea>
      <c:layout/>
      <c:lineChart>
        <c:grouping val="standard"/>
        <c:ser>
          <c:idx val="0"/>
          <c:order val="0"/>
          <c:tx>
            <c:strRef>
              <c:f>regresia!$B$1</c:f>
              <c:strCache>
                <c:ptCount val="1"/>
                <c:pt idx="0">
                  <c:v>MZD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diamond"/>
            <c:size val="5"/>
            <c:spPr>
              <a:solidFill>
                <a:schemeClr val="tx1"/>
              </a:solidFill>
              <a:ln cmpd="sng">
                <a:solidFill>
                  <a:schemeClr val="tx1"/>
                </a:solidFill>
              </a:ln>
            </c:spPr>
          </c:marker>
          <c:cat>
            <c:strRef>
              <c:f>regresia!$A$2:$A$88</c:f>
              <c:strCache>
                <c:ptCount val="87"/>
                <c:pt idx="0">
                  <c:v>JAN06</c:v>
                </c:pt>
                <c:pt idx="1">
                  <c:v>FEB06</c:v>
                </c:pt>
                <c:pt idx="2">
                  <c:v>MAR06</c:v>
                </c:pt>
                <c:pt idx="3">
                  <c:v>APR06</c:v>
                </c:pt>
                <c:pt idx="4">
                  <c:v>MAY06</c:v>
                </c:pt>
                <c:pt idx="5">
                  <c:v>JUN06</c:v>
                </c:pt>
                <c:pt idx="6">
                  <c:v>JUL06</c:v>
                </c:pt>
                <c:pt idx="7">
                  <c:v>AUG06</c:v>
                </c:pt>
                <c:pt idx="8">
                  <c:v>SEP06</c:v>
                </c:pt>
                <c:pt idx="9">
                  <c:v>OCT06</c:v>
                </c:pt>
                <c:pt idx="10">
                  <c:v>NOV06</c:v>
                </c:pt>
                <c:pt idx="11">
                  <c:v>DEC06</c:v>
                </c:pt>
                <c:pt idx="12">
                  <c:v>JAN07</c:v>
                </c:pt>
                <c:pt idx="13">
                  <c:v>FEB07</c:v>
                </c:pt>
                <c:pt idx="14">
                  <c:v>MAR07</c:v>
                </c:pt>
                <c:pt idx="15">
                  <c:v>APR07</c:v>
                </c:pt>
                <c:pt idx="16">
                  <c:v>MAY07</c:v>
                </c:pt>
                <c:pt idx="17">
                  <c:v>JUN07</c:v>
                </c:pt>
                <c:pt idx="18">
                  <c:v>JUL07</c:v>
                </c:pt>
                <c:pt idx="19">
                  <c:v>AUG07</c:v>
                </c:pt>
                <c:pt idx="20">
                  <c:v>SEP07</c:v>
                </c:pt>
                <c:pt idx="21">
                  <c:v>OCT07</c:v>
                </c:pt>
                <c:pt idx="22">
                  <c:v>NOV07</c:v>
                </c:pt>
                <c:pt idx="23">
                  <c:v>DEC07</c:v>
                </c:pt>
                <c:pt idx="24">
                  <c:v>JAN08</c:v>
                </c:pt>
                <c:pt idx="25">
                  <c:v>FEB08</c:v>
                </c:pt>
                <c:pt idx="26">
                  <c:v>MAR08</c:v>
                </c:pt>
                <c:pt idx="27">
                  <c:v>APR08</c:v>
                </c:pt>
                <c:pt idx="28">
                  <c:v>MAY08</c:v>
                </c:pt>
                <c:pt idx="29">
                  <c:v>JUN08</c:v>
                </c:pt>
                <c:pt idx="30">
                  <c:v>JUL08</c:v>
                </c:pt>
                <c:pt idx="31">
                  <c:v>AUG08</c:v>
                </c:pt>
                <c:pt idx="32">
                  <c:v>SEP08</c:v>
                </c:pt>
                <c:pt idx="33">
                  <c:v>OCT08</c:v>
                </c:pt>
                <c:pt idx="34">
                  <c:v>NOV08</c:v>
                </c:pt>
                <c:pt idx="35">
                  <c:v>DEC08</c:v>
                </c:pt>
                <c:pt idx="36">
                  <c:v>JAN09</c:v>
                </c:pt>
                <c:pt idx="37">
                  <c:v>FEB09</c:v>
                </c:pt>
                <c:pt idx="38">
                  <c:v>MAR09</c:v>
                </c:pt>
                <c:pt idx="39">
                  <c:v>APR09</c:v>
                </c:pt>
                <c:pt idx="40">
                  <c:v>MAY09</c:v>
                </c:pt>
                <c:pt idx="41">
                  <c:v>JUN09</c:v>
                </c:pt>
                <c:pt idx="42">
                  <c:v>JUL09</c:v>
                </c:pt>
                <c:pt idx="43">
                  <c:v>AUG09</c:v>
                </c:pt>
                <c:pt idx="44">
                  <c:v>SEP09</c:v>
                </c:pt>
                <c:pt idx="45">
                  <c:v>OCT09</c:v>
                </c:pt>
                <c:pt idx="46">
                  <c:v>NOV09</c:v>
                </c:pt>
                <c:pt idx="47">
                  <c:v>DEC09</c:v>
                </c:pt>
                <c:pt idx="48">
                  <c:v>JAN10</c:v>
                </c:pt>
                <c:pt idx="49">
                  <c:v>FEB10</c:v>
                </c:pt>
                <c:pt idx="50">
                  <c:v>MAR10</c:v>
                </c:pt>
                <c:pt idx="51">
                  <c:v>APR10</c:v>
                </c:pt>
                <c:pt idx="52">
                  <c:v>MAY10</c:v>
                </c:pt>
                <c:pt idx="53">
                  <c:v>JUN10</c:v>
                </c:pt>
                <c:pt idx="54">
                  <c:v>JUL10</c:v>
                </c:pt>
                <c:pt idx="55">
                  <c:v>AUG10</c:v>
                </c:pt>
                <c:pt idx="56">
                  <c:v>SEP10</c:v>
                </c:pt>
                <c:pt idx="57">
                  <c:v>OCT10</c:v>
                </c:pt>
                <c:pt idx="58">
                  <c:v>NOV10</c:v>
                </c:pt>
                <c:pt idx="59">
                  <c:v>DEC10</c:v>
                </c:pt>
                <c:pt idx="60">
                  <c:v>JAN11</c:v>
                </c:pt>
                <c:pt idx="61">
                  <c:v>FEB11</c:v>
                </c:pt>
                <c:pt idx="62">
                  <c:v>MAR11</c:v>
                </c:pt>
                <c:pt idx="63">
                  <c:v>APR11</c:v>
                </c:pt>
                <c:pt idx="64">
                  <c:v>MAY11</c:v>
                </c:pt>
                <c:pt idx="65">
                  <c:v>JUN11</c:v>
                </c:pt>
                <c:pt idx="66">
                  <c:v>JUL11</c:v>
                </c:pt>
                <c:pt idx="67">
                  <c:v>AUG11</c:v>
                </c:pt>
                <c:pt idx="68">
                  <c:v>SEP11</c:v>
                </c:pt>
                <c:pt idx="69">
                  <c:v>OCT11</c:v>
                </c:pt>
                <c:pt idx="70">
                  <c:v>NOV11</c:v>
                </c:pt>
                <c:pt idx="71">
                  <c:v>DEC11</c:v>
                </c:pt>
                <c:pt idx="72">
                  <c:v>JAN12</c:v>
                </c:pt>
                <c:pt idx="73">
                  <c:v>FEB12</c:v>
                </c:pt>
                <c:pt idx="74">
                  <c:v>MAR12</c:v>
                </c:pt>
                <c:pt idx="75">
                  <c:v>APR12</c:v>
                </c:pt>
                <c:pt idx="76">
                  <c:v>MAY12</c:v>
                </c:pt>
                <c:pt idx="77">
                  <c:v>JUN12</c:v>
                </c:pt>
                <c:pt idx="78">
                  <c:v>JUL12</c:v>
                </c:pt>
                <c:pt idx="79">
                  <c:v>AUG12</c:v>
                </c:pt>
                <c:pt idx="80">
                  <c:v>SEP12</c:v>
                </c:pt>
                <c:pt idx="81">
                  <c:v>OCT12</c:v>
                </c:pt>
                <c:pt idx="82">
                  <c:v>NOV12</c:v>
                </c:pt>
                <c:pt idx="83">
                  <c:v>DEC12</c:v>
                </c:pt>
                <c:pt idx="84">
                  <c:v>JAN13</c:v>
                </c:pt>
                <c:pt idx="85">
                  <c:v>FEB13</c:v>
                </c:pt>
                <c:pt idx="86">
                  <c:v>MAR13</c:v>
                </c:pt>
              </c:strCache>
            </c:strRef>
          </c:cat>
          <c:val>
            <c:numRef>
              <c:f>regresia!$B$2:$B$88</c:f>
              <c:numCache>
                <c:formatCode>#,##0.00</c:formatCode>
                <c:ptCount val="87"/>
                <c:pt idx="0">
                  <c:v>523.84</c:v>
                </c:pt>
                <c:pt idx="1">
                  <c:v>519.39</c:v>
                </c:pt>
                <c:pt idx="2">
                  <c:v>544.03</c:v>
                </c:pt>
                <c:pt idx="3">
                  <c:v>549.29999999999995</c:v>
                </c:pt>
                <c:pt idx="4">
                  <c:v>563.44000000000005</c:v>
                </c:pt>
                <c:pt idx="5">
                  <c:v>567.79</c:v>
                </c:pt>
                <c:pt idx="6">
                  <c:v>575.38</c:v>
                </c:pt>
                <c:pt idx="7">
                  <c:v>572.35</c:v>
                </c:pt>
                <c:pt idx="8">
                  <c:v>561.27</c:v>
                </c:pt>
                <c:pt idx="9">
                  <c:v>598.13</c:v>
                </c:pt>
                <c:pt idx="10">
                  <c:v>668.44</c:v>
                </c:pt>
                <c:pt idx="11">
                  <c:v>636.70000000000005</c:v>
                </c:pt>
                <c:pt idx="12">
                  <c:v>592.48</c:v>
                </c:pt>
                <c:pt idx="13">
                  <c:v>558.54999999999995</c:v>
                </c:pt>
                <c:pt idx="14">
                  <c:v>599.53</c:v>
                </c:pt>
                <c:pt idx="15">
                  <c:v>597.14</c:v>
                </c:pt>
                <c:pt idx="16">
                  <c:v>609.84</c:v>
                </c:pt>
                <c:pt idx="17">
                  <c:v>609.57000000000005</c:v>
                </c:pt>
                <c:pt idx="18">
                  <c:v>616.74</c:v>
                </c:pt>
                <c:pt idx="19">
                  <c:v>609.04</c:v>
                </c:pt>
                <c:pt idx="20">
                  <c:v>606.96</c:v>
                </c:pt>
                <c:pt idx="21">
                  <c:v>639.42999999999995</c:v>
                </c:pt>
                <c:pt idx="22">
                  <c:v>682.51</c:v>
                </c:pt>
                <c:pt idx="23">
                  <c:v>678.19</c:v>
                </c:pt>
                <c:pt idx="24">
                  <c:v>630.29</c:v>
                </c:pt>
                <c:pt idx="25">
                  <c:v>614.37</c:v>
                </c:pt>
                <c:pt idx="26">
                  <c:v>667.58</c:v>
                </c:pt>
                <c:pt idx="27">
                  <c:v>628.1</c:v>
                </c:pt>
                <c:pt idx="28">
                  <c:v>654.37</c:v>
                </c:pt>
                <c:pt idx="29">
                  <c:v>658.16</c:v>
                </c:pt>
                <c:pt idx="30">
                  <c:v>658.73</c:v>
                </c:pt>
                <c:pt idx="31">
                  <c:v>641.52</c:v>
                </c:pt>
                <c:pt idx="32">
                  <c:v>658.57</c:v>
                </c:pt>
                <c:pt idx="33">
                  <c:v>670.73</c:v>
                </c:pt>
                <c:pt idx="34">
                  <c:v>699.59</c:v>
                </c:pt>
                <c:pt idx="35">
                  <c:v>721.56</c:v>
                </c:pt>
                <c:pt idx="36">
                  <c:v>662.64</c:v>
                </c:pt>
                <c:pt idx="37">
                  <c:v>626.07000000000005</c:v>
                </c:pt>
                <c:pt idx="38">
                  <c:v>666.2</c:v>
                </c:pt>
                <c:pt idx="39">
                  <c:v>674.97</c:v>
                </c:pt>
                <c:pt idx="40">
                  <c:v>668.79</c:v>
                </c:pt>
                <c:pt idx="41">
                  <c:v>680.46</c:v>
                </c:pt>
                <c:pt idx="42">
                  <c:v>679.94</c:v>
                </c:pt>
                <c:pt idx="43">
                  <c:v>666.43</c:v>
                </c:pt>
                <c:pt idx="44">
                  <c:v>683.42</c:v>
                </c:pt>
                <c:pt idx="45">
                  <c:v>688.4</c:v>
                </c:pt>
                <c:pt idx="46">
                  <c:v>745.47</c:v>
                </c:pt>
                <c:pt idx="47">
                  <c:v>731.98</c:v>
                </c:pt>
                <c:pt idx="48">
                  <c:v>678</c:v>
                </c:pt>
                <c:pt idx="49">
                  <c:v>648</c:v>
                </c:pt>
                <c:pt idx="50">
                  <c:v>715</c:v>
                </c:pt>
                <c:pt idx="51">
                  <c:v>686</c:v>
                </c:pt>
                <c:pt idx="52">
                  <c:v>668</c:v>
                </c:pt>
                <c:pt idx="53">
                  <c:v>702</c:v>
                </c:pt>
                <c:pt idx="54">
                  <c:v>692</c:v>
                </c:pt>
                <c:pt idx="55">
                  <c:v>683</c:v>
                </c:pt>
                <c:pt idx="56">
                  <c:v>691</c:v>
                </c:pt>
                <c:pt idx="57">
                  <c:v>685</c:v>
                </c:pt>
                <c:pt idx="58">
                  <c:v>789</c:v>
                </c:pt>
                <c:pt idx="59">
                  <c:v>743</c:v>
                </c:pt>
                <c:pt idx="60">
                  <c:v>660</c:v>
                </c:pt>
              </c:numCache>
            </c:numRef>
          </c:val>
        </c:ser>
        <c:ser>
          <c:idx val="1"/>
          <c:order val="1"/>
          <c:tx>
            <c:strRef>
              <c:f>regresia!$D$1</c:f>
              <c:strCache>
                <c:ptCount val="1"/>
                <c:pt idx="0">
                  <c:v>MZDHAT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regresia!$D$2:$D$88</c:f>
              <c:numCache>
                <c:formatCode>General</c:formatCode>
                <c:ptCount val="87"/>
                <c:pt idx="0">
                  <c:v>564.43415653093609</c:v>
                </c:pt>
                <c:pt idx="1">
                  <c:v>567.14885404547874</c:v>
                </c:pt>
                <c:pt idx="2">
                  <c:v>569.86355156002128</c:v>
                </c:pt>
                <c:pt idx="3">
                  <c:v>572.57824907456381</c:v>
                </c:pt>
                <c:pt idx="4">
                  <c:v>575.29294658910635</c:v>
                </c:pt>
                <c:pt idx="5">
                  <c:v>578.007644103649</c:v>
                </c:pt>
                <c:pt idx="6">
                  <c:v>580.72234161819154</c:v>
                </c:pt>
                <c:pt idx="7">
                  <c:v>583.43703913273407</c:v>
                </c:pt>
                <c:pt idx="8">
                  <c:v>586.15173664727672</c:v>
                </c:pt>
                <c:pt idx="9">
                  <c:v>588.86643416181926</c:v>
                </c:pt>
                <c:pt idx="10">
                  <c:v>591.58113167636179</c:v>
                </c:pt>
                <c:pt idx="11">
                  <c:v>594.29582919090444</c:v>
                </c:pt>
                <c:pt idx="12">
                  <c:v>597.01052670544698</c:v>
                </c:pt>
                <c:pt idx="13">
                  <c:v>599.72522421998951</c:v>
                </c:pt>
                <c:pt idx="14">
                  <c:v>602.43992173453205</c:v>
                </c:pt>
                <c:pt idx="15">
                  <c:v>605.1546192490747</c:v>
                </c:pt>
                <c:pt idx="16">
                  <c:v>607.86931676361723</c:v>
                </c:pt>
                <c:pt idx="17">
                  <c:v>610.58401427815977</c:v>
                </c:pt>
                <c:pt idx="18">
                  <c:v>613.29871179270231</c:v>
                </c:pt>
                <c:pt idx="19">
                  <c:v>616.01340930724496</c:v>
                </c:pt>
                <c:pt idx="20">
                  <c:v>618.72810682178749</c:v>
                </c:pt>
                <c:pt idx="21">
                  <c:v>621.44280433633003</c:v>
                </c:pt>
                <c:pt idx="22">
                  <c:v>624.15750185087268</c:v>
                </c:pt>
                <c:pt idx="23">
                  <c:v>626.87219936541521</c:v>
                </c:pt>
                <c:pt idx="24">
                  <c:v>629.58689687995775</c:v>
                </c:pt>
                <c:pt idx="25">
                  <c:v>632.3015943945004</c:v>
                </c:pt>
                <c:pt idx="26">
                  <c:v>635.01629190904293</c:v>
                </c:pt>
                <c:pt idx="27">
                  <c:v>637.73098942358547</c:v>
                </c:pt>
                <c:pt idx="28">
                  <c:v>640.44568693812801</c:v>
                </c:pt>
                <c:pt idx="29">
                  <c:v>643.16038445267066</c:v>
                </c:pt>
                <c:pt idx="30">
                  <c:v>645.87508196721319</c:v>
                </c:pt>
                <c:pt idx="31">
                  <c:v>648.58977948175573</c:v>
                </c:pt>
                <c:pt idx="32">
                  <c:v>651.30447699629826</c:v>
                </c:pt>
                <c:pt idx="33">
                  <c:v>654.01917451084091</c:v>
                </c:pt>
                <c:pt idx="34">
                  <c:v>656.73387202538345</c:v>
                </c:pt>
                <c:pt idx="35">
                  <c:v>659.44856953992598</c:v>
                </c:pt>
                <c:pt idx="36">
                  <c:v>662.16326705446863</c:v>
                </c:pt>
                <c:pt idx="37">
                  <c:v>664.87796456901117</c:v>
                </c:pt>
                <c:pt idx="38">
                  <c:v>667.59266208355371</c:v>
                </c:pt>
                <c:pt idx="39">
                  <c:v>670.30735959809635</c:v>
                </c:pt>
                <c:pt idx="40">
                  <c:v>673.02205711263889</c:v>
                </c:pt>
                <c:pt idx="41">
                  <c:v>675.73675462718143</c:v>
                </c:pt>
                <c:pt idx="42">
                  <c:v>678.45145214172396</c:v>
                </c:pt>
                <c:pt idx="43">
                  <c:v>681.16614965626661</c:v>
                </c:pt>
                <c:pt idx="44">
                  <c:v>683.88084717080915</c:v>
                </c:pt>
                <c:pt idx="45">
                  <c:v>686.59554468535168</c:v>
                </c:pt>
                <c:pt idx="46">
                  <c:v>689.31024219989433</c:v>
                </c:pt>
                <c:pt idx="47">
                  <c:v>692.02493971443687</c:v>
                </c:pt>
                <c:pt idx="48">
                  <c:v>694.7396372289794</c:v>
                </c:pt>
                <c:pt idx="49">
                  <c:v>697.45433474352194</c:v>
                </c:pt>
                <c:pt idx="50">
                  <c:v>700.16903225806459</c:v>
                </c:pt>
                <c:pt idx="51">
                  <c:v>702.88372977260713</c:v>
                </c:pt>
                <c:pt idx="52">
                  <c:v>705.59842728714966</c:v>
                </c:pt>
                <c:pt idx="53">
                  <c:v>708.31312480169231</c:v>
                </c:pt>
                <c:pt idx="54">
                  <c:v>711.02782231623485</c:v>
                </c:pt>
                <c:pt idx="55">
                  <c:v>713.74251983077738</c:v>
                </c:pt>
                <c:pt idx="56">
                  <c:v>716.45721734532003</c:v>
                </c:pt>
                <c:pt idx="57">
                  <c:v>719.17191485986257</c:v>
                </c:pt>
                <c:pt idx="58">
                  <c:v>721.8866123744051</c:v>
                </c:pt>
                <c:pt idx="59">
                  <c:v>724.60130988894764</c:v>
                </c:pt>
                <c:pt idx="60">
                  <c:v>727.31600740349029</c:v>
                </c:pt>
                <c:pt idx="61">
                  <c:v>730.03070491803282</c:v>
                </c:pt>
                <c:pt idx="62">
                  <c:v>732.74540243257536</c:v>
                </c:pt>
                <c:pt idx="63">
                  <c:v>735.4600999471179</c:v>
                </c:pt>
                <c:pt idx="64">
                  <c:v>738.17479746166055</c:v>
                </c:pt>
                <c:pt idx="65">
                  <c:v>740.88949497620308</c:v>
                </c:pt>
                <c:pt idx="66">
                  <c:v>743.60419249074562</c:v>
                </c:pt>
                <c:pt idx="67">
                  <c:v>746.31889000528827</c:v>
                </c:pt>
                <c:pt idx="68">
                  <c:v>749.0335875198308</c:v>
                </c:pt>
                <c:pt idx="69">
                  <c:v>751.74828503437334</c:v>
                </c:pt>
                <c:pt idx="70">
                  <c:v>754.46298254891599</c:v>
                </c:pt>
                <c:pt idx="71">
                  <c:v>757.17768006345852</c:v>
                </c:pt>
                <c:pt idx="72">
                  <c:v>759.89237757800106</c:v>
                </c:pt>
                <c:pt idx="73">
                  <c:v>762.60707509254371</c:v>
                </c:pt>
                <c:pt idx="74">
                  <c:v>765.32177260708625</c:v>
                </c:pt>
                <c:pt idx="75">
                  <c:v>768.03647012162878</c:v>
                </c:pt>
                <c:pt idx="76">
                  <c:v>770.75116763617132</c:v>
                </c:pt>
                <c:pt idx="77">
                  <c:v>773.46586515071385</c:v>
                </c:pt>
                <c:pt idx="78">
                  <c:v>776.1805626652565</c:v>
                </c:pt>
                <c:pt idx="79">
                  <c:v>778.89526017979904</c:v>
                </c:pt>
                <c:pt idx="80">
                  <c:v>781.60995769434157</c:v>
                </c:pt>
                <c:pt idx="81">
                  <c:v>784.32465520888422</c:v>
                </c:pt>
                <c:pt idx="82">
                  <c:v>787.03935272342676</c:v>
                </c:pt>
                <c:pt idx="83">
                  <c:v>789.7540502379693</c:v>
                </c:pt>
                <c:pt idx="84">
                  <c:v>792.46874775251194</c:v>
                </c:pt>
                <c:pt idx="85">
                  <c:v>795.18344526705448</c:v>
                </c:pt>
                <c:pt idx="86">
                  <c:v>797.89814278159702</c:v>
                </c:pt>
              </c:numCache>
            </c:numRef>
          </c:val>
        </c:ser>
        <c:marker val="1"/>
        <c:axId val="166316288"/>
        <c:axId val="166322176"/>
      </c:lineChart>
      <c:catAx>
        <c:axId val="166316288"/>
        <c:scaling>
          <c:orientation val="minMax"/>
        </c:scaling>
        <c:axPos val="b"/>
        <c:tickLblPos val="nextTo"/>
        <c:txPr>
          <a:bodyPr rot="-5400000" vert="horz"/>
          <a:lstStyle/>
          <a:p>
            <a:pPr>
              <a:defRPr/>
            </a:pPr>
            <a:endParaRPr lang="sk-SK"/>
          </a:p>
        </c:txPr>
        <c:crossAx val="166322176"/>
        <c:crosses val="autoZero"/>
        <c:auto val="1"/>
        <c:lblAlgn val="ctr"/>
        <c:lblOffset val="100"/>
        <c:tickLblSkip val="6"/>
      </c:catAx>
      <c:valAx>
        <c:axId val="166322176"/>
        <c:scaling>
          <c:orientation val="minMax"/>
          <c:max val="900"/>
          <c:min val="500"/>
        </c:scaling>
        <c:axPos val="l"/>
        <c:majorGridlines/>
        <c:numFmt formatCode="#,##0" sourceLinked="0"/>
        <c:tickLblPos val="nextTo"/>
        <c:spPr>
          <a:ln w="9525" cmpd="sng">
            <a:solidFill>
              <a:schemeClr val="tx1"/>
            </a:solidFill>
          </a:ln>
        </c:spPr>
        <c:crossAx val="166316288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sk-SK"/>
              <a:t>Stabilita</a:t>
            </a:r>
            <a:r>
              <a:rPr lang="sk-SK" baseline="0"/>
              <a:t> sezónnych indexov</a:t>
            </a:r>
            <a:endParaRPr lang="sk-SK"/>
          </a:p>
        </c:rich>
      </c:tx>
    </c:title>
    <c:plotArea>
      <c:layout>
        <c:manualLayout>
          <c:layoutTarget val="inner"/>
          <c:xMode val="edge"/>
          <c:yMode val="edge"/>
          <c:x val="0.20127777777777775"/>
          <c:y val="0.19480351414406533"/>
          <c:w val="0.75705555555555648"/>
          <c:h val="0.46527777777777818"/>
        </c:manualLayout>
      </c:layout>
      <c:lineChart>
        <c:grouping val="standard"/>
        <c:ser>
          <c:idx val="0"/>
          <c:order val="0"/>
          <c:tx>
            <c:v>priemer</c:v>
          </c:tx>
          <c:spPr>
            <a:ln cmpd="sng">
              <a:solidFill>
                <a:schemeClr val="tx1"/>
              </a:solidFill>
            </a:ln>
          </c:spPr>
          <c:marker>
            <c:symbol val="diamond"/>
            <c:size val="7"/>
            <c:spPr>
              <a:solidFill>
                <a:schemeClr val="tx1"/>
              </a:solidFill>
              <a:ln cmpd="sng">
                <a:solidFill>
                  <a:schemeClr val="tx1"/>
                </a:solidFill>
              </a:ln>
            </c:spPr>
          </c:marker>
          <c:val>
            <c:numRef>
              <c:f>sezonnost!$J$72:$J$83</c:f>
              <c:numCache>
                <c:formatCode>#,##0.000</c:formatCode>
                <c:ptCount val="12"/>
                <c:pt idx="0">
                  <c:v>0.98268017465245783</c:v>
                </c:pt>
                <c:pt idx="1">
                  <c:v>0.93458175623383688</c:v>
                </c:pt>
                <c:pt idx="2">
                  <c:v>1.0069048978375104</c:v>
                </c:pt>
                <c:pt idx="3">
                  <c:v>0.98077856241786576</c:v>
                </c:pt>
                <c:pt idx="4">
                  <c:v>0.98358365854759966</c:v>
                </c:pt>
                <c:pt idx="5">
                  <c:v>0.99644430436772513</c:v>
                </c:pt>
                <c:pt idx="6">
                  <c:v>0.99481118351219866</c:v>
                </c:pt>
                <c:pt idx="7">
                  <c:v>0.97515604771247166</c:v>
                </c:pt>
                <c:pt idx="8">
                  <c:v>0.97669195633348405</c:v>
                </c:pt>
                <c:pt idx="9">
                  <c:v>1.0071019262125287</c:v>
                </c:pt>
                <c:pt idx="10">
                  <c:v>1.0815409107085685</c:v>
                </c:pt>
                <c:pt idx="11">
                  <c:v>1.0651594371707302</c:v>
                </c:pt>
              </c:numCache>
            </c:numRef>
          </c:val>
        </c:ser>
        <c:ser>
          <c:idx val="1"/>
          <c:order val="1"/>
          <c:tx>
            <c:strRef>
              <c:f>sezonnost!$K$71</c:f>
              <c:strCache>
                <c:ptCount val="1"/>
                <c:pt idx="0">
                  <c:v>min</c:v>
                </c:pt>
              </c:strCache>
            </c:strRef>
          </c:tx>
          <c:spPr>
            <a:ln cmpd="sng">
              <a:solidFill>
                <a:prstClr val="black"/>
              </a:solidFill>
            </a:ln>
          </c:spPr>
          <c:marker>
            <c:symbol val="square"/>
            <c:size val="7"/>
            <c:spPr>
              <a:solidFill>
                <a:sysClr val="windowText" lastClr="000000"/>
              </a:solidFill>
              <a:ln>
                <a:solidFill>
                  <a:schemeClr val="tx1"/>
                </a:solidFill>
              </a:ln>
            </c:spPr>
          </c:marker>
          <c:val>
            <c:numRef>
              <c:f>sezonnost!$K$72:$K$83</c:f>
              <c:numCache>
                <c:formatCode>#,##0.000</c:formatCode>
                <c:ptCount val="12"/>
                <c:pt idx="0">
                  <c:v>0.97874537542072515</c:v>
                </c:pt>
                <c:pt idx="1">
                  <c:v>0.9235500721329728</c:v>
                </c:pt>
                <c:pt idx="2">
                  <c:v>0.98510773477636948</c:v>
                </c:pt>
                <c:pt idx="3">
                  <c:v>0.96099511418925143</c:v>
                </c:pt>
                <c:pt idx="4">
                  <c:v>0.95782281711749828</c:v>
                </c:pt>
                <c:pt idx="5">
                  <c:v>0.98849456349882026</c:v>
                </c:pt>
                <c:pt idx="6">
                  <c:v>0.99306386032049743</c:v>
                </c:pt>
                <c:pt idx="7">
                  <c:v>0.96862205289130587</c:v>
                </c:pt>
                <c:pt idx="8">
                  <c:v>0.95625383339769643</c:v>
                </c:pt>
                <c:pt idx="9">
                  <c:v>0.99865931486032811</c:v>
                </c:pt>
                <c:pt idx="10">
                  <c:v>1.0483981951987691</c:v>
                </c:pt>
                <c:pt idx="11">
                  <c:v>1.0588804721471192</c:v>
                </c:pt>
              </c:numCache>
            </c:numRef>
          </c:val>
        </c:ser>
        <c:ser>
          <c:idx val="2"/>
          <c:order val="2"/>
          <c:tx>
            <c:strRef>
              <c:f>sezonnost!$L$71</c:f>
              <c:strCache>
                <c:ptCount val="1"/>
                <c:pt idx="0">
                  <c:v>max</c:v>
                </c:pt>
              </c:strCache>
            </c:strRef>
          </c:tx>
          <c:spPr>
            <a:ln cmpd="sng">
              <a:solidFill>
                <a:schemeClr val="tx1"/>
              </a:solidFill>
            </a:ln>
          </c:spPr>
          <c:marker>
            <c:symbol val="triangle"/>
            <c:size val="7"/>
            <c:spPr>
              <a:solidFill>
                <a:schemeClr val="tx1"/>
              </a:solidFill>
              <a:ln cmpd="dbl">
                <a:solidFill>
                  <a:schemeClr val="tx1"/>
                </a:solidFill>
              </a:ln>
            </c:spPr>
          </c:marker>
          <c:val>
            <c:numRef>
              <c:f>sezonnost!$L$72:$L$83</c:f>
              <c:numCache>
                <c:formatCode>#,##0.000</c:formatCode>
                <c:ptCount val="12"/>
                <c:pt idx="0">
                  <c:v>0.9876587372563046</c:v>
                </c:pt>
                <c:pt idx="1">
                  <c:v>0.95003099142935543</c:v>
                </c:pt>
                <c:pt idx="2">
                  <c:v>1.0301542229719589</c:v>
                </c:pt>
                <c:pt idx="3">
                  <c:v>0.9976805974524755</c:v>
                </c:pt>
                <c:pt idx="4">
                  <c:v>0.99901274776723259</c:v>
                </c:pt>
                <c:pt idx="5">
                  <c:v>1.0052505966587111</c:v>
                </c:pt>
                <c:pt idx="6">
                  <c:v>0.99623327102256021</c:v>
                </c:pt>
                <c:pt idx="7">
                  <c:v>0.98287601640559497</c:v>
                </c:pt>
                <c:pt idx="8">
                  <c:v>0.99453829735824761</c:v>
                </c:pt>
                <c:pt idx="9">
                  <c:v>1.0121784747292419</c:v>
                </c:pt>
                <c:pt idx="10">
                  <c:v>1.1238063214525891</c:v>
                </c:pt>
                <c:pt idx="11">
                  <c:v>1.0783192172187952</c:v>
                </c:pt>
              </c:numCache>
            </c:numRef>
          </c:val>
        </c:ser>
        <c:marker val="1"/>
        <c:axId val="166588416"/>
        <c:axId val="166590336"/>
      </c:lineChart>
      <c:catAx>
        <c:axId val="166588416"/>
        <c:scaling>
          <c:orientation val="minMax"/>
        </c:scaling>
        <c:axPos val="b"/>
        <c:majorTickMark val="none"/>
        <c:tickLblPos val="nextTo"/>
        <c:crossAx val="166590336"/>
        <c:crosses val="autoZero"/>
        <c:auto val="1"/>
        <c:lblAlgn val="ctr"/>
        <c:lblOffset val="100"/>
      </c:catAx>
      <c:valAx>
        <c:axId val="166590336"/>
        <c:scaling>
          <c:orientation val="minMax"/>
          <c:min val="0.9"/>
        </c:scaling>
        <c:axPos val="l"/>
        <c:majorGridlines/>
        <c:numFmt formatCode="#,##0.000" sourceLinked="1"/>
        <c:majorTickMark val="none"/>
        <c:tickLblPos val="nextTo"/>
        <c:crossAx val="16658841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sk-SK"/>
              <a:t>Stabilita</a:t>
            </a:r>
            <a:r>
              <a:rPr lang="sk-SK" baseline="0"/>
              <a:t> sezónnych indexov</a:t>
            </a:r>
            <a:endParaRPr lang="sk-SK"/>
          </a:p>
        </c:rich>
      </c:tx>
      <c:layout/>
    </c:title>
    <c:plotArea>
      <c:layout>
        <c:manualLayout>
          <c:layoutTarget val="inner"/>
          <c:xMode val="edge"/>
          <c:yMode val="edge"/>
          <c:x val="0.20127777777777775"/>
          <c:y val="0.19480351414406533"/>
          <c:w val="0.7570555555555567"/>
          <c:h val="0.46527777777777823"/>
        </c:manualLayout>
      </c:layout>
      <c:lineChart>
        <c:grouping val="standard"/>
        <c:ser>
          <c:idx val="0"/>
          <c:order val="0"/>
          <c:tx>
            <c:v>priemer</c:v>
          </c:tx>
          <c:spPr>
            <a:ln cmpd="sng">
              <a:solidFill>
                <a:schemeClr val="tx1"/>
              </a:solidFill>
            </a:ln>
          </c:spPr>
          <c:marker>
            <c:symbol val="diamond"/>
            <c:size val="7"/>
            <c:spPr>
              <a:solidFill>
                <a:schemeClr val="tx1"/>
              </a:solidFill>
              <a:ln cmpd="sng">
                <a:solidFill>
                  <a:schemeClr val="tx1"/>
                </a:solidFill>
              </a:ln>
            </c:spPr>
          </c:marker>
          <c:val>
            <c:numRef>
              <c:f>sezonnost!$J$72:$J$83</c:f>
              <c:numCache>
                <c:formatCode>#,##0.000</c:formatCode>
                <c:ptCount val="12"/>
                <c:pt idx="0">
                  <c:v>0.98268017465245783</c:v>
                </c:pt>
                <c:pt idx="1">
                  <c:v>0.93458175623383688</c:v>
                </c:pt>
                <c:pt idx="2">
                  <c:v>1.0069048978375104</c:v>
                </c:pt>
                <c:pt idx="3">
                  <c:v>0.98077856241786576</c:v>
                </c:pt>
                <c:pt idx="4">
                  <c:v>0.98358365854759966</c:v>
                </c:pt>
                <c:pt idx="5">
                  <c:v>0.99644430436772513</c:v>
                </c:pt>
                <c:pt idx="6">
                  <c:v>0.99481118351219866</c:v>
                </c:pt>
                <c:pt idx="7">
                  <c:v>0.97515604771247166</c:v>
                </c:pt>
                <c:pt idx="8">
                  <c:v>0.97669195633348405</c:v>
                </c:pt>
                <c:pt idx="9">
                  <c:v>1.0071019262125287</c:v>
                </c:pt>
                <c:pt idx="10">
                  <c:v>1.0815409107085685</c:v>
                </c:pt>
                <c:pt idx="11">
                  <c:v>1.0651594371707302</c:v>
                </c:pt>
              </c:numCache>
            </c:numRef>
          </c:val>
        </c:ser>
        <c:ser>
          <c:idx val="1"/>
          <c:order val="1"/>
          <c:tx>
            <c:strRef>
              <c:f>sezonnost!$K$71</c:f>
              <c:strCache>
                <c:ptCount val="1"/>
                <c:pt idx="0">
                  <c:v>min</c:v>
                </c:pt>
              </c:strCache>
            </c:strRef>
          </c:tx>
          <c:spPr>
            <a:ln cmpd="sng">
              <a:solidFill>
                <a:prstClr val="black"/>
              </a:solidFill>
            </a:ln>
          </c:spPr>
          <c:marker>
            <c:symbol val="square"/>
            <c:size val="7"/>
            <c:spPr>
              <a:solidFill>
                <a:sysClr val="windowText" lastClr="000000"/>
              </a:solidFill>
              <a:ln>
                <a:solidFill>
                  <a:schemeClr val="tx1"/>
                </a:solidFill>
              </a:ln>
            </c:spPr>
          </c:marker>
          <c:val>
            <c:numRef>
              <c:f>sezonnost!$K$72:$K$83</c:f>
              <c:numCache>
                <c:formatCode>#,##0.000</c:formatCode>
                <c:ptCount val="12"/>
                <c:pt idx="0">
                  <c:v>0.97874537542072515</c:v>
                </c:pt>
                <c:pt idx="1">
                  <c:v>0.9235500721329728</c:v>
                </c:pt>
                <c:pt idx="2">
                  <c:v>0.98510773477636948</c:v>
                </c:pt>
                <c:pt idx="3">
                  <c:v>0.96099511418925143</c:v>
                </c:pt>
                <c:pt idx="4">
                  <c:v>0.95782281711749828</c:v>
                </c:pt>
                <c:pt idx="5">
                  <c:v>0.98849456349882026</c:v>
                </c:pt>
                <c:pt idx="6">
                  <c:v>0.99306386032049743</c:v>
                </c:pt>
                <c:pt idx="7">
                  <c:v>0.96862205289130587</c:v>
                </c:pt>
                <c:pt idx="8">
                  <c:v>0.95625383339769643</c:v>
                </c:pt>
                <c:pt idx="9">
                  <c:v>0.99865931486032811</c:v>
                </c:pt>
                <c:pt idx="10">
                  <c:v>1.0483981951987691</c:v>
                </c:pt>
                <c:pt idx="11">
                  <c:v>1.0588804721471192</c:v>
                </c:pt>
              </c:numCache>
            </c:numRef>
          </c:val>
        </c:ser>
        <c:ser>
          <c:idx val="2"/>
          <c:order val="2"/>
          <c:tx>
            <c:strRef>
              <c:f>sezonnost!$L$71</c:f>
              <c:strCache>
                <c:ptCount val="1"/>
                <c:pt idx="0">
                  <c:v>max</c:v>
                </c:pt>
              </c:strCache>
            </c:strRef>
          </c:tx>
          <c:spPr>
            <a:ln cmpd="sng">
              <a:solidFill>
                <a:schemeClr val="tx1"/>
              </a:solidFill>
            </a:ln>
          </c:spPr>
          <c:marker>
            <c:symbol val="triangle"/>
            <c:size val="7"/>
            <c:spPr>
              <a:solidFill>
                <a:schemeClr val="tx1"/>
              </a:solidFill>
              <a:ln cmpd="dbl">
                <a:solidFill>
                  <a:schemeClr val="tx1"/>
                </a:solidFill>
              </a:ln>
            </c:spPr>
          </c:marker>
          <c:val>
            <c:numRef>
              <c:f>sezonnost!$L$72:$L$83</c:f>
              <c:numCache>
                <c:formatCode>#,##0.000</c:formatCode>
                <c:ptCount val="12"/>
                <c:pt idx="0">
                  <c:v>0.9876587372563046</c:v>
                </c:pt>
                <c:pt idx="1">
                  <c:v>0.95003099142935543</c:v>
                </c:pt>
                <c:pt idx="2">
                  <c:v>1.0301542229719589</c:v>
                </c:pt>
                <c:pt idx="3">
                  <c:v>0.9976805974524755</c:v>
                </c:pt>
                <c:pt idx="4">
                  <c:v>0.99901274776723259</c:v>
                </c:pt>
                <c:pt idx="5">
                  <c:v>1.0052505966587111</c:v>
                </c:pt>
                <c:pt idx="6">
                  <c:v>0.99623327102256021</c:v>
                </c:pt>
                <c:pt idx="7">
                  <c:v>0.98287601640559497</c:v>
                </c:pt>
                <c:pt idx="8">
                  <c:v>0.99453829735824761</c:v>
                </c:pt>
                <c:pt idx="9">
                  <c:v>1.0121784747292419</c:v>
                </c:pt>
                <c:pt idx="10">
                  <c:v>1.1238063214525891</c:v>
                </c:pt>
                <c:pt idx="11">
                  <c:v>1.0783192172187952</c:v>
                </c:pt>
              </c:numCache>
            </c:numRef>
          </c:val>
        </c:ser>
        <c:marker val="1"/>
        <c:axId val="166416384"/>
        <c:axId val="166418304"/>
      </c:lineChart>
      <c:catAx>
        <c:axId val="166416384"/>
        <c:scaling>
          <c:orientation val="minMax"/>
        </c:scaling>
        <c:axPos val="b"/>
        <c:majorTickMark val="none"/>
        <c:tickLblPos val="nextTo"/>
        <c:crossAx val="166418304"/>
        <c:crosses val="autoZero"/>
        <c:auto val="1"/>
        <c:lblAlgn val="ctr"/>
        <c:lblOffset val="100"/>
      </c:catAx>
      <c:valAx>
        <c:axId val="166418304"/>
        <c:scaling>
          <c:orientation val="minMax"/>
          <c:min val="0.9"/>
        </c:scaling>
        <c:axPos val="l"/>
        <c:majorGridlines/>
        <c:numFmt formatCode="#,##0.000" sourceLinked="1"/>
        <c:majorTickMark val="none"/>
        <c:tickLblPos val="nextTo"/>
        <c:crossAx val="16641638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sk-SK"/>
              <a:t>S</a:t>
            </a:r>
            <a:r>
              <a:rPr lang="en-US"/>
              <a:t>ezónne indexy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sezónne indexy</c:v>
          </c:tx>
          <c:spPr>
            <a:solidFill>
              <a:sysClr val="windowText" lastClr="000000"/>
            </a:solidFill>
          </c:spPr>
          <c:val>
            <c:numRef>
              <c:f>sezonnost!$J$72:$J$83</c:f>
              <c:numCache>
                <c:formatCode>#,##0.000</c:formatCode>
                <c:ptCount val="12"/>
                <c:pt idx="0">
                  <c:v>0.98268017465245783</c:v>
                </c:pt>
                <c:pt idx="1">
                  <c:v>0.93458175623383688</c:v>
                </c:pt>
                <c:pt idx="2">
                  <c:v>1.0069048978375104</c:v>
                </c:pt>
                <c:pt idx="3">
                  <c:v>0.98077856241786576</c:v>
                </c:pt>
                <c:pt idx="4">
                  <c:v>0.98358365854759966</c:v>
                </c:pt>
                <c:pt idx="5">
                  <c:v>0.99644430436772513</c:v>
                </c:pt>
                <c:pt idx="6">
                  <c:v>0.99481118351219866</c:v>
                </c:pt>
                <c:pt idx="7">
                  <c:v>0.97515604771247166</c:v>
                </c:pt>
                <c:pt idx="8">
                  <c:v>0.97669195633348405</c:v>
                </c:pt>
                <c:pt idx="9">
                  <c:v>1.0071019262125287</c:v>
                </c:pt>
                <c:pt idx="10">
                  <c:v>1.0815409107085685</c:v>
                </c:pt>
                <c:pt idx="11">
                  <c:v>1.0651594371707302</c:v>
                </c:pt>
              </c:numCache>
            </c:numRef>
          </c:val>
        </c:ser>
        <c:axId val="166443648"/>
        <c:axId val="166465920"/>
      </c:barChart>
      <c:catAx>
        <c:axId val="166443648"/>
        <c:scaling>
          <c:orientation val="minMax"/>
        </c:scaling>
        <c:axPos val="b"/>
        <c:majorTickMark val="none"/>
        <c:tickLblPos val="low"/>
        <c:crossAx val="166465920"/>
        <c:crossesAt val="1"/>
        <c:auto val="1"/>
        <c:lblAlgn val="ctr"/>
        <c:lblOffset val="100"/>
      </c:catAx>
      <c:valAx>
        <c:axId val="166465920"/>
        <c:scaling>
          <c:orientation val="minMax"/>
          <c:min val="0.9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 </a:t>
                </a:r>
              </a:p>
            </c:rich>
          </c:tx>
          <c:layout/>
        </c:title>
        <c:numFmt formatCode="#,##0.000" sourceLinked="1"/>
        <c:majorTickMark val="none"/>
        <c:tickLblPos val="low"/>
        <c:crossAx val="16644364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en-US"/>
              <a:t>Skuto</a:t>
            </a:r>
            <a:r>
              <a:rPr lang="sk-SK"/>
              <a:t>čnosť</a:t>
            </a:r>
            <a:r>
              <a:rPr lang="sk-SK" baseline="0"/>
              <a:t> a prognóza priemerných miezd</a:t>
            </a:r>
            <a:endParaRPr lang="sk-SK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strRef>
              <c:f>progmzdy!$B$1</c:f>
              <c:strCache>
                <c:ptCount val="1"/>
                <c:pt idx="0">
                  <c:v>MZD</c:v>
                </c:pt>
              </c:strCache>
            </c:strRef>
          </c:tx>
          <c:spPr>
            <a:ln cmpd="sng">
              <a:solidFill>
                <a:schemeClr val="tx1"/>
              </a:solidFill>
            </a:ln>
          </c:spPr>
          <c:marker>
            <c:symbol val="diamond"/>
            <c:size val="7"/>
            <c:spPr>
              <a:solidFill>
                <a:schemeClr val="tx1"/>
              </a:solidFill>
              <a:ln>
                <a:solidFill>
                  <a:prstClr val="black"/>
                </a:solidFill>
              </a:ln>
            </c:spPr>
          </c:marker>
          <c:cat>
            <c:strRef>
              <c:f>progmzdy!$A$2:$A$88</c:f>
              <c:strCache>
                <c:ptCount val="87"/>
                <c:pt idx="0">
                  <c:v>JAN06</c:v>
                </c:pt>
                <c:pt idx="1">
                  <c:v>FEB06</c:v>
                </c:pt>
                <c:pt idx="2">
                  <c:v>MAR06</c:v>
                </c:pt>
                <c:pt idx="3">
                  <c:v>APR06</c:v>
                </c:pt>
                <c:pt idx="4">
                  <c:v>MAY06</c:v>
                </c:pt>
                <c:pt idx="5">
                  <c:v>JUN06</c:v>
                </c:pt>
                <c:pt idx="6">
                  <c:v>JUL06</c:v>
                </c:pt>
                <c:pt idx="7">
                  <c:v>AUG06</c:v>
                </c:pt>
                <c:pt idx="8">
                  <c:v>SEP06</c:v>
                </c:pt>
                <c:pt idx="9">
                  <c:v>OCT06</c:v>
                </c:pt>
                <c:pt idx="10">
                  <c:v>NOV06</c:v>
                </c:pt>
                <c:pt idx="11">
                  <c:v>DEC06</c:v>
                </c:pt>
                <c:pt idx="12">
                  <c:v>JAN07</c:v>
                </c:pt>
                <c:pt idx="13">
                  <c:v>FEB07</c:v>
                </c:pt>
                <c:pt idx="14">
                  <c:v>MAR07</c:v>
                </c:pt>
                <c:pt idx="15">
                  <c:v>APR07</c:v>
                </c:pt>
                <c:pt idx="16">
                  <c:v>MAY07</c:v>
                </c:pt>
                <c:pt idx="17">
                  <c:v>JUN07</c:v>
                </c:pt>
                <c:pt idx="18">
                  <c:v>JUL07</c:v>
                </c:pt>
                <c:pt idx="19">
                  <c:v>AUG07</c:v>
                </c:pt>
                <c:pt idx="20">
                  <c:v>SEP07</c:v>
                </c:pt>
                <c:pt idx="21">
                  <c:v>OCT07</c:v>
                </c:pt>
                <c:pt idx="22">
                  <c:v>NOV07</c:v>
                </c:pt>
                <c:pt idx="23">
                  <c:v>DEC07</c:v>
                </c:pt>
                <c:pt idx="24">
                  <c:v>JAN08</c:v>
                </c:pt>
                <c:pt idx="25">
                  <c:v>FEB08</c:v>
                </c:pt>
                <c:pt idx="26">
                  <c:v>MAR08</c:v>
                </c:pt>
                <c:pt idx="27">
                  <c:v>APR08</c:v>
                </c:pt>
                <c:pt idx="28">
                  <c:v>MAY08</c:v>
                </c:pt>
                <c:pt idx="29">
                  <c:v>JUN08</c:v>
                </c:pt>
                <c:pt idx="30">
                  <c:v>JUL08</c:v>
                </c:pt>
                <c:pt idx="31">
                  <c:v>AUG08</c:v>
                </c:pt>
                <c:pt idx="32">
                  <c:v>SEP08</c:v>
                </c:pt>
                <c:pt idx="33">
                  <c:v>OCT08</c:v>
                </c:pt>
                <c:pt idx="34">
                  <c:v>NOV08</c:v>
                </c:pt>
                <c:pt idx="35">
                  <c:v>DEC08</c:v>
                </c:pt>
                <c:pt idx="36">
                  <c:v>JAN09</c:v>
                </c:pt>
                <c:pt idx="37">
                  <c:v>FEB09</c:v>
                </c:pt>
                <c:pt idx="38">
                  <c:v>MAR09</c:v>
                </c:pt>
                <c:pt idx="39">
                  <c:v>APR09</c:v>
                </c:pt>
                <c:pt idx="40">
                  <c:v>MAY09</c:v>
                </c:pt>
                <c:pt idx="41">
                  <c:v>JUN09</c:v>
                </c:pt>
                <c:pt idx="42">
                  <c:v>JUL09</c:v>
                </c:pt>
                <c:pt idx="43">
                  <c:v>AUG09</c:v>
                </c:pt>
                <c:pt idx="44">
                  <c:v>SEP09</c:v>
                </c:pt>
                <c:pt idx="45">
                  <c:v>OCT09</c:v>
                </c:pt>
                <c:pt idx="46">
                  <c:v>NOV09</c:v>
                </c:pt>
                <c:pt idx="47">
                  <c:v>DEC09</c:v>
                </c:pt>
                <c:pt idx="48">
                  <c:v>JAN10</c:v>
                </c:pt>
                <c:pt idx="49">
                  <c:v>FEB10</c:v>
                </c:pt>
                <c:pt idx="50">
                  <c:v>MAR10</c:v>
                </c:pt>
                <c:pt idx="51">
                  <c:v>APR10</c:v>
                </c:pt>
                <c:pt idx="52">
                  <c:v>MAY10</c:v>
                </c:pt>
                <c:pt idx="53">
                  <c:v>JUN10</c:v>
                </c:pt>
                <c:pt idx="54">
                  <c:v>JUL10</c:v>
                </c:pt>
                <c:pt idx="55">
                  <c:v>AUG10</c:v>
                </c:pt>
                <c:pt idx="56">
                  <c:v>SEP10</c:v>
                </c:pt>
                <c:pt idx="57">
                  <c:v>OCT10</c:v>
                </c:pt>
                <c:pt idx="58">
                  <c:v>NOV10</c:v>
                </c:pt>
                <c:pt idx="59">
                  <c:v>DEC10</c:v>
                </c:pt>
                <c:pt idx="60">
                  <c:v>JAN11</c:v>
                </c:pt>
                <c:pt idx="61">
                  <c:v>FEB11</c:v>
                </c:pt>
                <c:pt idx="62">
                  <c:v>MAR11</c:v>
                </c:pt>
                <c:pt idx="63">
                  <c:v>APR11</c:v>
                </c:pt>
                <c:pt idx="64">
                  <c:v>MAY11</c:v>
                </c:pt>
                <c:pt idx="65">
                  <c:v>JUN11</c:v>
                </c:pt>
                <c:pt idx="66">
                  <c:v>JUL11</c:v>
                </c:pt>
                <c:pt idx="67">
                  <c:v>AUG11</c:v>
                </c:pt>
                <c:pt idx="68">
                  <c:v>SEP11</c:v>
                </c:pt>
                <c:pt idx="69">
                  <c:v>OCT11</c:v>
                </c:pt>
                <c:pt idx="70">
                  <c:v>NOV11</c:v>
                </c:pt>
                <c:pt idx="71">
                  <c:v>DEC11</c:v>
                </c:pt>
                <c:pt idx="72">
                  <c:v>JAN12</c:v>
                </c:pt>
                <c:pt idx="73">
                  <c:v>FEB12</c:v>
                </c:pt>
                <c:pt idx="74">
                  <c:v>MAR12</c:v>
                </c:pt>
                <c:pt idx="75">
                  <c:v>APR12</c:v>
                </c:pt>
                <c:pt idx="76">
                  <c:v>MAY12</c:v>
                </c:pt>
                <c:pt idx="77">
                  <c:v>JUN12</c:v>
                </c:pt>
                <c:pt idx="78">
                  <c:v>JUL12</c:v>
                </c:pt>
                <c:pt idx="79">
                  <c:v>AUG12</c:v>
                </c:pt>
                <c:pt idx="80">
                  <c:v>SEP12</c:v>
                </c:pt>
                <c:pt idx="81">
                  <c:v>OCT12</c:v>
                </c:pt>
                <c:pt idx="82">
                  <c:v>NOV12</c:v>
                </c:pt>
                <c:pt idx="83">
                  <c:v>DEC12</c:v>
                </c:pt>
                <c:pt idx="84">
                  <c:v>JAN13</c:v>
                </c:pt>
                <c:pt idx="85">
                  <c:v>FEB13</c:v>
                </c:pt>
                <c:pt idx="86">
                  <c:v>MAR13</c:v>
                </c:pt>
              </c:strCache>
            </c:strRef>
          </c:cat>
          <c:val>
            <c:numRef>
              <c:f>progmzdy!$B$2:$B$88</c:f>
              <c:numCache>
                <c:formatCode>#,##0.00</c:formatCode>
                <c:ptCount val="87"/>
                <c:pt idx="0">
                  <c:v>523.84</c:v>
                </c:pt>
                <c:pt idx="1">
                  <c:v>519.39</c:v>
                </c:pt>
                <c:pt idx="2">
                  <c:v>544.03</c:v>
                </c:pt>
                <c:pt idx="3">
                  <c:v>549.29999999999995</c:v>
                </c:pt>
                <c:pt idx="4">
                  <c:v>563.44000000000005</c:v>
                </c:pt>
                <c:pt idx="5">
                  <c:v>567.79</c:v>
                </c:pt>
                <c:pt idx="6">
                  <c:v>575.38</c:v>
                </c:pt>
                <c:pt idx="7">
                  <c:v>572.35</c:v>
                </c:pt>
                <c:pt idx="8">
                  <c:v>561.27</c:v>
                </c:pt>
                <c:pt idx="9">
                  <c:v>598.13</c:v>
                </c:pt>
                <c:pt idx="10">
                  <c:v>668.44</c:v>
                </c:pt>
                <c:pt idx="11">
                  <c:v>636.70000000000005</c:v>
                </c:pt>
                <c:pt idx="12">
                  <c:v>592.48</c:v>
                </c:pt>
                <c:pt idx="13">
                  <c:v>558.54999999999995</c:v>
                </c:pt>
                <c:pt idx="14">
                  <c:v>599.53</c:v>
                </c:pt>
                <c:pt idx="15">
                  <c:v>597.14</c:v>
                </c:pt>
                <c:pt idx="16">
                  <c:v>609.84</c:v>
                </c:pt>
                <c:pt idx="17">
                  <c:v>609.57000000000005</c:v>
                </c:pt>
                <c:pt idx="18">
                  <c:v>616.74</c:v>
                </c:pt>
                <c:pt idx="19">
                  <c:v>609.04</c:v>
                </c:pt>
                <c:pt idx="20">
                  <c:v>606.96</c:v>
                </c:pt>
                <c:pt idx="21">
                  <c:v>639.42999999999995</c:v>
                </c:pt>
                <c:pt idx="22">
                  <c:v>682.51</c:v>
                </c:pt>
                <c:pt idx="23">
                  <c:v>678.19</c:v>
                </c:pt>
                <c:pt idx="24">
                  <c:v>630.29</c:v>
                </c:pt>
                <c:pt idx="25">
                  <c:v>614.37</c:v>
                </c:pt>
                <c:pt idx="26">
                  <c:v>667.58</c:v>
                </c:pt>
                <c:pt idx="27">
                  <c:v>628.1</c:v>
                </c:pt>
                <c:pt idx="28">
                  <c:v>654.37</c:v>
                </c:pt>
                <c:pt idx="29">
                  <c:v>658.16</c:v>
                </c:pt>
                <c:pt idx="30">
                  <c:v>658.73</c:v>
                </c:pt>
                <c:pt idx="31">
                  <c:v>641.52</c:v>
                </c:pt>
                <c:pt idx="32">
                  <c:v>658.57</c:v>
                </c:pt>
                <c:pt idx="33">
                  <c:v>670.73</c:v>
                </c:pt>
                <c:pt idx="34">
                  <c:v>699.59</c:v>
                </c:pt>
                <c:pt idx="35">
                  <c:v>721.56</c:v>
                </c:pt>
                <c:pt idx="36">
                  <c:v>662.64</c:v>
                </c:pt>
                <c:pt idx="37">
                  <c:v>626.07000000000005</c:v>
                </c:pt>
                <c:pt idx="38">
                  <c:v>666.2</c:v>
                </c:pt>
                <c:pt idx="39">
                  <c:v>674.97</c:v>
                </c:pt>
                <c:pt idx="40">
                  <c:v>668.79</c:v>
                </c:pt>
                <c:pt idx="41">
                  <c:v>680.46</c:v>
                </c:pt>
                <c:pt idx="42">
                  <c:v>679.94</c:v>
                </c:pt>
                <c:pt idx="43">
                  <c:v>666.43</c:v>
                </c:pt>
                <c:pt idx="44">
                  <c:v>683.42</c:v>
                </c:pt>
                <c:pt idx="45">
                  <c:v>688.4</c:v>
                </c:pt>
                <c:pt idx="46">
                  <c:v>745.47</c:v>
                </c:pt>
                <c:pt idx="47">
                  <c:v>731.98</c:v>
                </c:pt>
                <c:pt idx="48">
                  <c:v>678</c:v>
                </c:pt>
                <c:pt idx="49">
                  <c:v>648</c:v>
                </c:pt>
                <c:pt idx="50">
                  <c:v>715</c:v>
                </c:pt>
                <c:pt idx="51">
                  <c:v>686</c:v>
                </c:pt>
                <c:pt idx="52">
                  <c:v>668</c:v>
                </c:pt>
                <c:pt idx="53">
                  <c:v>702</c:v>
                </c:pt>
                <c:pt idx="54">
                  <c:v>692</c:v>
                </c:pt>
                <c:pt idx="55">
                  <c:v>683</c:v>
                </c:pt>
                <c:pt idx="56">
                  <c:v>691</c:v>
                </c:pt>
                <c:pt idx="57">
                  <c:v>685</c:v>
                </c:pt>
                <c:pt idx="58">
                  <c:v>789</c:v>
                </c:pt>
                <c:pt idx="59">
                  <c:v>743</c:v>
                </c:pt>
                <c:pt idx="60">
                  <c:v>660</c:v>
                </c:pt>
              </c:numCache>
            </c:numRef>
          </c:val>
        </c:ser>
        <c:ser>
          <c:idx val="1"/>
          <c:order val="1"/>
          <c:tx>
            <c:strRef>
              <c:f>progmzdy!$O$1</c:f>
              <c:strCache>
                <c:ptCount val="1"/>
                <c:pt idx="0">
                  <c:v>MZDhat</c:v>
                </c:pt>
              </c:strCache>
            </c:strRef>
          </c:tx>
          <c:marker>
            <c:symbol val="square"/>
            <c:size val="3"/>
          </c:marker>
          <c:cat>
            <c:strRef>
              <c:f>progmzdy!$A$2:$A$88</c:f>
              <c:strCache>
                <c:ptCount val="87"/>
                <c:pt idx="0">
                  <c:v>JAN06</c:v>
                </c:pt>
                <c:pt idx="1">
                  <c:v>FEB06</c:v>
                </c:pt>
                <c:pt idx="2">
                  <c:v>MAR06</c:v>
                </c:pt>
                <c:pt idx="3">
                  <c:v>APR06</c:v>
                </c:pt>
                <c:pt idx="4">
                  <c:v>MAY06</c:v>
                </c:pt>
                <c:pt idx="5">
                  <c:v>JUN06</c:v>
                </c:pt>
                <c:pt idx="6">
                  <c:v>JUL06</c:v>
                </c:pt>
                <c:pt idx="7">
                  <c:v>AUG06</c:v>
                </c:pt>
                <c:pt idx="8">
                  <c:v>SEP06</c:v>
                </c:pt>
                <c:pt idx="9">
                  <c:v>OCT06</c:v>
                </c:pt>
                <c:pt idx="10">
                  <c:v>NOV06</c:v>
                </c:pt>
                <c:pt idx="11">
                  <c:v>DEC06</c:v>
                </c:pt>
                <c:pt idx="12">
                  <c:v>JAN07</c:v>
                </c:pt>
                <c:pt idx="13">
                  <c:v>FEB07</c:v>
                </c:pt>
                <c:pt idx="14">
                  <c:v>MAR07</c:v>
                </c:pt>
                <c:pt idx="15">
                  <c:v>APR07</c:v>
                </c:pt>
                <c:pt idx="16">
                  <c:v>MAY07</c:v>
                </c:pt>
                <c:pt idx="17">
                  <c:v>JUN07</c:v>
                </c:pt>
                <c:pt idx="18">
                  <c:v>JUL07</c:v>
                </c:pt>
                <c:pt idx="19">
                  <c:v>AUG07</c:v>
                </c:pt>
                <c:pt idx="20">
                  <c:v>SEP07</c:v>
                </c:pt>
                <c:pt idx="21">
                  <c:v>OCT07</c:v>
                </c:pt>
                <c:pt idx="22">
                  <c:v>NOV07</c:v>
                </c:pt>
                <c:pt idx="23">
                  <c:v>DEC07</c:v>
                </c:pt>
                <c:pt idx="24">
                  <c:v>JAN08</c:v>
                </c:pt>
                <c:pt idx="25">
                  <c:v>FEB08</c:v>
                </c:pt>
                <c:pt idx="26">
                  <c:v>MAR08</c:v>
                </c:pt>
                <c:pt idx="27">
                  <c:v>APR08</c:v>
                </c:pt>
                <c:pt idx="28">
                  <c:v>MAY08</c:v>
                </c:pt>
                <c:pt idx="29">
                  <c:v>JUN08</c:v>
                </c:pt>
                <c:pt idx="30">
                  <c:v>JUL08</c:v>
                </c:pt>
                <c:pt idx="31">
                  <c:v>AUG08</c:v>
                </c:pt>
                <c:pt idx="32">
                  <c:v>SEP08</c:v>
                </c:pt>
                <c:pt idx="33">
                  <c:v>OCT08</c:v>
                </c:pt>
                <c:pt idx="34">
                  <c:v>NOV08</c:v>
                </c:pt>
                <c:pt idx="35">
                  <c:v>DEC08</c:v>
                </c:pt>
                <c:pt idx="36">
                  <c:v>JAN09</c:v>
                </c:pt>
                <c:pt idx="37">
                  <c:v>FEB09</c:v>
                </c:pt>
                <c:pt idx="38">
                  <c:v>MAR09</c:v>
                </c:pt>
                <c:pt idx="39">
                  <c:v>APR09</c:v>
                </c:pt>
                <c:pt idx="40">
                  <c:v>MAY09</c:v>
                </c:pt>
                <c:pt idx="41">
                  <c:v>JUN09</c:v>
                </c:pt>
                <c:pt idx="42">
                  <c:v>JUL09</c:v>
                </c:pt>
                <c:pt idx="43">
                  <c:v>AUG09</c:v>
                </c:pt>
                <c:pt idx="44">
                  <c:v>SEP09</c:v>
                </c:pt>
                <c:pt idx="45">
                  <c:v>OCT09</c:v>
                </c:pt>
                <c:pt idx="46">
                  <c:v>NOV09</c:v>
                </c:pt>
                <c:pt idx="47">
                  <c:v>DEC09</c:v>
                </c:pt>
                <c:pt idx="48">
                  <c:v>JAN10</c:v>
                </c:pt>
                <c:pt idx="49">
                  <c:v>FEB10</c:v>
                </c:pt>
                <c:pt idx="50">
                  <c:v>MAR10</c:v>
                </c:pt>
                <c:pt idx="51">
                  <c:v>APR10</c:v>
                </c:pt>
                <c:pt idx="52">
                  <c:v>MAY10</c:v>
                </c:pt>
                <c:pt idx="53">
                  <c:v>JUN10</c:v>
                </c:pt>
                <c:pt idx="54">
                  <c:v>JUL10</c:v>
                </c:pt>
                <c:pt idx="55">
                  <c:v>AUG10</c:v>
                </c:pt>
                <c:pt idx="56">
                  <c:v>SEP10</c:v>
                </c:pt>
                <c:pt idx="57">
                  <c:v>OCT10</c:v>
                </c:pt>
                <c:pt idx="58">
                  <c:v>NOV10</c:v>
                </c:pt>
                <c:pt idx="59">
                  <c:v>DEC10</c:v>
                </c:pt>
                <c:pt idx="60">
                  <c:v>JAN11</c:v>
                </c:pt>
                <c:pt idx="61">
                  <c:v>FEB11</c:v>
                </c:pt>
                <c:pt idx="62">
                  <c:v>MAR11</c:v>
                </c:pt>
                <c:pt idx="63">
                  <c:v>APR11</c:v>
                </c:pt>
                <c:pt idx="64">
                  <c:v>MAY11</c:v>
                </c:pt>
                <c:pt idx="65">
                  <c:v>JUN11</c:v>
                </c:pt>
                <c:pt idx="66">
                  <c:v>JUL11</c:v>
                </c:pt>
                <c:pt idx="67">
                  <c:v>AUG11</c:v>
                </c:pt>
                <c:pt idx="68">
                  <c:v>SEP11</c:v>
                </c:pt>
                <c:pt idx="69">
                  <c:v>OCT11</c:v>
                </c:pt>
                <c:pt idx="70">
                  <c:v>NOV11</c:v>
                </c:pt>
                <c:pt idx="71">
                  <c:v>DEC11</c:v>
                </c:pt>
                <c:pt idx="72">
                  <c:v>JAN12</c:v>
                </c:pt>
                <c:pt idx="73">
                  <c:v>FEB12</c:v>
                </c:pt>
                <c:pt idx="74">
                  <c:v>MAR12</c:v>
                </c:pt>
                <c:pt idx="75">
                  <c:v>APR12</c:v>
                </c:pt>
                <c:pt idx="76">
                  <c:v>MAY12</c:v>
                </c:pt>
                <c:pt idx="77">
                  <c:v>JUN12</c:v>
                </c:pt>
                <c:pt idx="78">
                  <c:v>JUL12</c:v>
                </c:pt>
                <c:pt idx="79">
                  <c:v>AUG12</c:v>
                </c:pt>
                <c:pt idx="80">
                  <c:v>SEP12</c:v>
                </c:pt>
                <c:pt idx="81">
                  <c:v>OCT12</c:v>
                </c:pt>
                <c:pt idx="82">
                  <c:v>NOV12</c:v>
                </c:pt>
                <c:pt idx="83">
                  <c:v>DEC12</c:v>
                </c:pt>
                <c:pt idx="84">
                  <c:v>JAN13</c:v>
                </c:pt>
                <c:pt idx="85">
                  <c:v>FEB13</c:v>
                </c:pt>
                <c:pt idx="86">
                  <c:v>MAR13</c:v>
                </c:pt>
              </c:strCache>
            </c:strRef>
          </c:cat>
          <c:val>
            <c:numRef>
              <c:f>progmzdy!$O$2:$O$88</c:f>
              <c:numCache>
                <c:formatCode>0.00</c:formatCode>
                <c:ptCount val="87"/>
                <c:pt idx="0">
                  <c:v>548.44274509803915</c:v>
                </c:pt>
                <c:pt idx="1">
                  <c:v>532.39686274509802</c:v>
                </c:pt>
                <c:pt idx="2">
                  <c:v>577.58886274509803</c:v>
                </c:pt>
                <c:pt idx="3">
                  <c:v>566.22286274509804</c:v>
                </c:pt>
                <c:pt idx="4">
                  <c:v>572.0088627450981</c:v>
                </c:pt>
                <c:pt idx="5">
                  <c:v>582.71686274509807</c:v>
                </c:pt>
                <c:pt idx="6">
                  <c:v>583.67886274509794</c:v>
                </c:pt>
                <c:pt idx="7">
                  <c:v>573.58886274509791</c:v>
                </c:pt>
                <c:pt idx="8">
                  <c:v>579.36486274509798</c:v>
                </c:pt>
                <c:pt idx="9">
                  <c:v>595.45886274509792</c:v>
                </c:pt>
                <c:pt idx="10">
                  <c:v>656.12286274509802</c:v>
                </c:pt>
                <c:pt idx="11">
                  <c:v>641.40686274509801</c:v>
                </c:pt>
                <c:pt idx="12">
                  <c:v>578.88231372549012</c:v>
                </c:pt>
                <c:pt idx="13">
                  <c:v>562.83643137254899</c:v>
                </c:pt>
                <c:pt idx="14">
                  <c:v>608.02843137254899</c:v>
                </c:pt>
                <c:pt idx="15">
                  <c:v>596.66243137254901</c:v>
                </c:pt>
                <c:pt idx="16">
                  <c:v>602.44843137254907</c:v>
                </c:pt>
                <c:pt idx="17">
                  <c:v>613.15643137254892</c:v>
                </c:pt>
                <c:pt idx="18">
                  <c:v>614.11843137254891</c:v>
                </c:pt>
                <c:pt idx="19">
                  <c:v>604.02843137254888</c:v>
                </c:pt>
                <c:pt idx="20">
                  <c:v>609.80443137254895</c:v>
                </c:pt>
                <c:pt idx="21">
                  <c:v>625.89843137254888</c:v>
                </c:pt>
                <c:pt idx="22">
                  <c:v>686.56243137254887</c:v>
                </c:pt>
                <c:pt idx="23">
                  <c:v>671.84643137254898</c:v>
                </c:pt>
                <c:pt idx="24">
                  <c:v>609.32188235294109</c:v>
                </c:pt>
                <c:pt idx="25">
                  <c:v>593.27599999999995</c:v>
                </c:pt>
                <c:pt idx="26">
                  <c:v>638.46799999999996</c:v>
                </c:pt>
                <c:pt idx="27">
                  <c:v>627.10199999999998</c:v>
                </c:pt>
                <c:pt idx="28">
                  <c:v>632.88800000000003</c:v>
                </c:pt>
                <c:pt idx="29">
                  <c:v>643.596</c:v>
                </c:pt>
                <c:pt idx="30">
                  <c:v>644.55799999999999</c:v>
                </c:pt>
                <c:pt idx="31">
                  <c:v>634.46799999999985</c:v>
                </c:pt>
                <c:pt idx="32">
                  <c:v>640.24399999999991</c:v>
                </c:pt>
                <c:pt idx="33">
                  <c:v>656.33799999999985</c:v>
                </c:pt>
                <c:pt idx="34">
                  <c:v>717.00199999999995</c:v>
                </c:pt>
                <c:pt idx="35">
                  <c:v>702.28599999999994</c:v>
                </c:pt>
                <c:pt idx="36">
                  <c:v>639.76145098039206</c:v>
                </c:pt>
                <c:pt idx="37">
                  <c:v>623.71556862745092</c:v>
                </c:pt>
                <c:pt idx="38">
                  <c:v>668.90756862745093</c:v>
                </c:pt>
                <c:pt idx="39">
                  <c:v>657.54156862745094</c:v>
                </c:pt>
                <c:pt idx="40">
                  <c:v>663.327568627451</c:v>
                </c:pt>
                <c:pt idx="41">
                  <c:v>674.03556862745086</c:v>
                </c:pt>
                <c:pt idx="42">
                  <c:v>674.99756862745085</c:v>
                </c:pt>
                <c:pt idx="43">
                  <c:v>664.90756862745081</c:v>
                </c:pt>
                <c:pt idx="44">
                  <c:v>670.68356862745088</c:v>
                </c:pt>
                <c:pt idx="45">
                  <c:v>686.77756862745082</c:v>
                </c:pt>
                <c:pt idx="46">
                  <c:v>747.44156862745081</c:v>
                </c:pt>
                <c:pt idx="47">
                  <c:v>732.72556862745091</c:v>
                </c:pt>
                <c:pt idx="48">
                  <c:v>670.20101960784302</c:v>
                </c:pt>
                <c:pt idx="49">
                  <c:v>654.15513725490189</c:v>
                </c:pt>
                <c:pt idx="50">
                  <c:v>699.3471372549019</c:v>
                </c:pt>
                <c:pt idx="51">
                  <c:v>687.98113725490191</c:v>
                </c:pt>
                <c:pt idx="52">
                  <c:v>693.76713725490197</c:v>
                </c:pt>
                <c:pt idx="53">
                  <c:v>704.47513725490194</c:v>
                </c:pt>
                <c:pt idx="54">
                  <c:v>705.43713725490193</c:v>
                </c:pt>
                <c:pt idx="55">
                  <c:v>695.3471372549019</c:v>
                </c:pt>
                <c:pt idx="56">
                  <c:v>701.12313725490185</c:v>
                </c:pt>
                <c:pt idx="57">
                  <c:v>717.21713725490179</c:v>
                </c:pt>
                <c:pt idx="58">
                  <c:v>777.88113725490189</c:v>
                </c:pt>
                <c:pt idx="59">
                  <c:v>763.16513725490188</c:v>
                </c:pt>
                <c:pt idx="60">
                  <c:v>700.64058823529399</c:v>
                </c:pt>
                <c:pt idx="61">
                  <c:v>684.59470588235286</c:v>
                </c:pt>
                <c:pt idx="62">
                  <c:v>729.78670588235286</c:v>
                </c:pt>
                <c:pt idx="63">
                  <c:v>718.42070588235288</c:v>
                </c:pt>
                <c:pt idx="64">
                  <c:v>724.20670588235294</c:v>
                </c:pt>
                <c:pt idx="65">
                  <c:v>734.91470588235279</c:v>
                </c:pt>
                <c:pt idx="66">
                  <c:v>735.87670588235278</c:v>
                </c:pt>
                <c:pt idx="67">
                  <c:v>725.78670588235275</c:v>
                </c:pt>
                <c:pt idx="68">
                  <c:v>731.56270588235282</c:v>
                </c:pt>
                <c:pt idx="69">
                  <c:v>747.65670588235275</c:v>
                </c:pt>
                <c:pt idx="70">
                  <c:v>808.32070588235274</c:v>
                </c:pt>
                <c:pt idx="71">
                  <c:v>793.60470588235285</c:v>
                </c:pt>
                <c:pt idx="72">
                  <c:v>731.08015686274496</c:v>
                </c:pt>
                <c:pt idx="73">
                  <c:v>715.03427450980382</c:v>
                </c:pt>
                <c:pt idx="74">
                  <c:v>760.22627450980383</c:v>
                </c:pt>
                <c:pt idx="75">
                  <c:v>748.86027450980384</c:v>
                </c:pt>
                <c:pt idx="76">
                  <c:v>754.6462745098039</c:v>
                </c:pt>
                <c:pt idx="77">
                  <c:v>765.35427450980387</c:v>
                </c:pt>
                <c:pt idx="78">
                  <c:v>766.31627450980386</c:v>
                </c:pt>
                <c:pt idx="79">
                  <c:v>756.22627450980383</c:v>
                </c:pt>
                <c:pt idx="80">
                  <c:v>762.00227450980378</c:v>
                </c:pt>
                <c:pt idx="81">
                  <c:v>778.09627450980372</c:v>
                </c:pt>
                <c:pt idx="82">
                  <c:v>838.76027450980382</c:v>
                </c:pt>
                <c:pt idx="83">
                  <c:v>824.04427450980381</c:v>
                </c:pt>
                <c:pt idx="84">
                  <c:v>761.51972549019592</c:v>
                </c:pt>
                <c:pt idx="85">
                  <c:v>745.47384313725479</c:v>
                </c:pt>
                <c:pt idx="86">
                  <c:v>790.6658431372548</c:v>
                </c:pt>
              </c:numCache>
            </c:numRef>
          </c:val>
        </c:ser>
        <c:marker val="1"/>
        <c:axId val="166524416"/>
        <c:axId val="166525952"/>
      </c:lineChart>
      <c:catAx>
        <c:axId val="166524416"/>
        <c:scaling>
          <c:orientation val="minMax"/>
        </c:scaling>
        <c:axPos val="b"/>
        <c:majorTickMark val="none"/>
        <c:tickLblPos val="low"/>
        <c:txPr>
          <a:bodyPr rot="-5400000" vert="horz"/>
          <a:lstStyle/>
          <a:p>
            <a:pPr>
              <a:defRPr/>
            </a:pPr>
            <a:endParaRPr lang="sk-SK"/>
          </a:p>
        </c:txPr>
        <c:crossAx val="166525952"/>
        <c:crosses val="autoZero"/>
        <c:auto val="1"/>
        <c:lblAlgn val="ctr"/>
        <c:lblOffset val="100"/>
        <c:tickLblSkip val="6"/>
      </c:catAx>
      <c:valAx>
        <c:axId val="166525952"/>
        <c:scaling>
          <c:orientation val="minMax"/>
          <c:min val="500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€</a:t>
                </a:r>
              </a:p>
            </c:rich>
          </c:tx>
          <c:layout/>
        </c:title>
        <c:numFmt formatCode="#,##0" sourceLinked="0"/>
        <c:majorTickMark val="none"/>
        <c:tickLblPos val="nextTo"/>
        <c:crossAx val="166524416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9199" cy="608707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9199" cy="608707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115323</xdr:colOff>
      <xdr:row>9</xdr:row>
      <xdr:rowOff>28574</xdr:rowOff>
    </xdr:from>
    <xdr:to>
      <xdr:col>14</xdr:col>
      <xdr:colOff>104775</xdr:colOff>
      <xdr:row>23</xdr:row>
      <xdr:rowOff>76041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277248</xdr:colOff>
      <xdr:row>46</xdr:row>
      <xdr:rowOff>171449</xdr:rowOff>
    </xdr:from>
    <xdr:to>
      <xdr:col>19</xdr:col>
      <xdr:colOff>219075</xdr:colOff>
      <xdr:row>61</xdr:row>
      <xdr:rowOff>28416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390525</xdr:colOff>
      <xdr:row>64</xdr:row>
      <xdr:rowOff>123825</xdr:rowOff>
    </xdr:from>
    <xdr:to>
      <xdr:col>20</xdr:col>
      <xdr:colOff>85725</xdr:colOff>
      <xdr:row>78</xdr:row>
      <xdr:rowOff>180975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3058" cy="608490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zivatel2" refreshedDate="40648.329736689811" createdVersion="3" refreshedVersion="3" minRefreshableVersion="3" recordCount="87">
  <cacheSource type="worksheet">
    <worksheetSource ref="A1:G62" sheet="sezonnost"/>
  </cacheSource>
  <cacheFields count="7">
    <cacheField name="MESIAC" numFmtId="0">
      <sharedItems count="87">
        <s v="JAN06"/>
        <s v="FEB06"/>
        <s v="MAR06"/>
        <s v="APR06"/>
        <s v="MAY06"/>
        <s v="JUN06"/>
        <s v="JUL06"/>
        <s v="AUG06"/>
        <s v="SEP06"/>
        <s v="OCT06"/>
        <s v="NOV06"/>
        <s v="DEC06"/>
        <s v="JAN07"/>
        <s v="FEB07"/>
        <s v="MAR07"/>
        <s v="APR07"/>
        <s v="MAY07"/>
        <s v="JUN07"/>
        <s v="JUL07"/>
        <s v="AUG07"/>
        <s v="SEP07"/>
        <s v="OCT07"/>
        <s v="NOV07"/>
        <s v="DEC07"/>
        <s v="JAN08"/>
        <s v="FEB08"/>
        <s v="MAR08"/>
        <s v="APR08"/>
        <s v="MAY08"/>
        <s v="JUN08"/>
        <s v="JUL08"/>
        <s v="AUG08"/>
        <s v="SEP08"/>
        <s v="OCT08"/>
        <s v="NOV08"/>
        <s v="DEC08"/>
        <s v="JAN09"/>
        <s v="FEB09"/>
        <s v="MAR09"/>
        <s v="APR09"/>
        <s v="MAY09"/>
        <s v="JUN09"/>
        <s v="JUL09"/>
        <s v="AUG09"/>
        <s v="SEP09"/>
        <s v="OCT09"/>
        <s v="NOV09"/>
        <s v="DEC09"/>
        <s v="JAN10"/>
        <s v="FEB10"/>
        <s v="MAR10"/>
        <s v="APR10"/>
        <s v="MAY10"/>
        <s v="JUN10"/>
        <s v="JUL10"/>
        <s v="AUG10"/>
        <s v="SEP10"/>
        <s v="OCT10"/>
        <s v="NOV10"/>
        <s v="DEC10"/>
        <s v="JAN11"/>
        <s v="FEB11"/>
        <s v="MAR11"/>
        <s v="APR11"/>
        <s v="MAY11"/>
        <s v="JUN11"/>
        <s v="JUL11"/>
        <s v="AUG11"/>
        <s v="SEP11"/>
        <s v="OCT11"/>
        <s v="NOV11"/>
        <s v="DEC11"/>
        <s v="JAN12"/>
        <s v="FEB12"/>
        <s v="MAR12"/>
        <s v="APR12"/>
        <s v="MAY12"/>
        <s v="JUN12"/>
        <s v="JUL12"/>
        <s v="AUG12"/>
        <s v="SEP12"/>
        <s v="OCT12"/>
        <s v="NOV12"/>
        <s v="DEC12"/>
        <s v="JAN13"/>
        <s v="FEB13"/>
        <s v="MAR13"/>
      </sharedItems>
    </cacheField>
    <cacheField name="MZD" numFmtId="0">
      <sharedItems containsString="0" containsBlank="1" containsNumber="1" minValue="519.39" maxValue="789"/>
    </cacheField>
    <cacheField name="t" numFmtId="0">
      <sharedItems containsString="0" containsBlank="1" containsNumber="1" containsInteger="1" minValue="1" maxValue="61"/>
    </cacheField>
    <cacheField name="ROK" numFmtId="0">
      <sharedItems containsString="0" containsBlank="1" containsNumber="1" containsInteger="1" minValue="2006" maxValue="2011" count="7">
        <n v="2006"/>
        <n v="2007"/>
        <n v="2008"/>
        <n v="2009"/>
        <n v="2010"/>
        <n v="2011"/>
        <m/>
      </sharedItems>
    </cacheField>
    <cacheField name="MES" numFmtId="0">
      <sharedItems containsString="0" containsBlank="1" containsNumber="1" containsInteger="1" minValue="1" maxValue="12" count="13">
        <n v="1"/>
        <n v="2"/>
        <n v="3"/>
        <n v="4"/>
        <n v="5"/>
        <n v="6"/>
        <n v="7"/>
        <n v="8"/>
        <n v="9"/>
        <n v="10"/>
        <n v="11"/>
        <n v="12"/>
        <m/>
      </sharedItems>
    </cacheField>
    <cacheField name="kMZD" numFmtId="0">
      <sharedItems containsString="0" containsBlank="1" containsNumber="1" minValue="573.33833333333337" maxValue="698.33333333333337"/>
    </cacheField>
    <cacheField name="is" numFmtId="0">
      <sharedItems containsString="0" containsBlank="1" containsNumber="1" minValue="0.9235500721329728" maxValue="1.1238063214525891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7">
  <r>
    <x v="0"/>
    <n v="523.84"/>
    <n v="1"/>
    <x v="0"/>
    <x v="0"/>
    <m/>
    <m/>
  </r>
  <r>
    <x v="1"/>
    <n v="519.39"/>
    <n v="2"/>
    <x v="0"/>
    <x v="1"/>
    <m/>
    <m/>
  </r>
  <r>
    <x v="2"/>
    <n v="544.03"/>
    <n v="3"/>
    <x v="0"/>
    <x v="2"/>
    <m/>
    <m/>
  </r>
  <r>
    <x v="3"/>
    <n v="549.29999999999995"/>
    <n v="4"/>
    <x v="0"/>
    <x v="3"/>
    <m/>
    <m/>
  </r>
  <r>
    <x v="4"/>
    <n v="563.44000000000005"/>
    <n v="5"/>
    <x v="0"/>
    <x v="4"/>
    <m/>
    <m/>
  </r>
  <r>
    <x v="5"/>
    <n v="567.79"/>
    <n v="6"/>
    <x v="0"/>
    <x v="5"/>
    <n v="573.33833333333337"/>
    <n v="0.99032275881314979"/>
  </r>
  <r>
    <x v="6"/>
    <n v="575.38"/>
    <n v="7"/>
    <x v="0"/>
    <x v="6"/>
    <n v="579.05833333333339"/>
    <n v="0.99364773266942008"/>
  </r>
  <r>
    <x v="7"/>
    <n v="572.35"/>
    <n v="8"/>
    <x v="0"/>
    <x v="7"/>
    <n v="582.3216666666666"/>
    <n v="0.98287601640559497"/>
  </r>
  <r>
    <x v="8"/>
    <n v="561.27"/>
    <n v="9"/>
    <x v="0"/>
    <x v="8"/>
    <n v="586.94666666666672"/>
    <n v="0.95625383339769643"/>
  </r>
  <r>
    <x v="9"/>
    <n v="598.13"/>
    <n v="10"/>
    <x v="0"/>
    <x v="9"/>
    <n v="590.93333333333328"/>
    <n v="1.0121784747292419"/>
  </r>
  <r>
    <x v="10"/>
    <n v="668.44"/>
    <n v="11"/>
    <x v="0"/>
    <x v="10"/>
    <n v="594.80000000000007"/>
    <n v="1.1238063214525891"/>
  </r>
  <r>
    <x v="11"/>
    <n v="636.70000000000005"/>
    <n v="12"/>
    <x v="0"/>
    <x v="11"/>
    <n v="598.28166666666664"/>
    <n v="1.0642144586301325"/>
  </r>
  <r>
    <x v="12"/>
    <n v="592.48"/>
    <n v="13"/>
    <x v="1"/>
    <x v="0"/>
    <n v="601.72833333333335"/>
    <n v="0.98463038414345339"/>
  </r>
  <r>
    <x v="13"/>
    <n v="558.54999999999995"/>
    <n v="14"/>
    <x v="1"/>
    <x v="1"/>
    <n v="604.78583333333324"/>
    <n v="0.9235500721329728"/>
  </r>
  <r>
    <x v="14"/>
    <n v="599.53"/>
    <n v="15"/>
    <x v="1"/>
    <x v="2"/>
    <n v="608.59333333333336"/>
    <n v="0.98510773477636948"/>
  </r>
  <r>
    <x v="15"/>
    <n v="597.14"/>
    <n v="16"/>
    <x v="1"/>
    <x v="3"/>
    <n v="612.03499999999997"/>
    <n v="0.97566315651882651"/>
  </r>
  <r>
    <x v="16"/>
    <n v="609.84"/>
    <n v="17"/>
    <x v="1"/>
    <x v="4"/>
    <n v="613.2075000000001"/>
    <n v="0.99450838419295251"/>
  </r>
  <r>
    <x v="17"/>
    <n v="609.57000000000005"/>
    <n v="18"/>
    <x v="1"/>
    <x v="5"/>
    <n v="616.66500000000008"/>
    <n v="0.98849456349882026"/>
  </r>
  <r>
    <x v="18"/>
    <n v="616.74"/>
    <n v="19"/>
    <x v="1"/>
    <x v="6"/>
    <n v="619.81583333333333"/>
    <n v="0.99503750441999572"/>
  </r>
  <r>
    <x v="19"/>
    <n v="609.04"/>
    <n v="20"/>
    <x v="1"/>
    <x v="7"/>
    <n v="624.46750000000009"/>
    <n v="0.97529495129850619"/>
  </r>
  <r>
    <x v="20"/>
    <n v="606.96"/>
    <n v="21"/>
    <x v="1"/>
    <x v="8"/>
    <n v="630.13833333333332"/>
    <n v="0.96321707138379675"/>
  </r>
  <r>
    <x v="21"/>
    <n v="639.42999999999995"/>
    <n v="22"/>
    <x v="1"/>
    <x v="9"/>
    <n v="632.71833333333336"/>
    <n v="1.0106076690259751"/>
  </r>
  <r>
    <x v="22"/>
    <n v="682.51"/>
    <n v="23"/>
    <x v="1"/>
    <x v="10"/>
    <n v="636.42916666666667"/>
    <n v="1.0724052820751195"/>
  </r>
  <r>
    <x v="23"/>
    <n v="678.19"/>
    <n v="24"/>
    <x v="1"/>
    <x v="11"/>
    <n v="640.47833333333335"/>
    <n v="1.0588804721471192"/>
  </r>
  <r>
    <x v="24"/>
    <n v="630.29"/>
    <n v="25"/>
    <x v="2"/>
    <x v="0"/>
    <n v="643.97749999999996"/>
    <n v="0.97874537542072515"/>
  </r>
  <r>
    <x v="25"/>
    <n v="614.37"/>
    <n v="26"/>
    <x v="2"/>
    <x v="1"/>
    <n v="646.68416666666678"/>
    <n v="0.95003099142935543"/>
  </r>
  <r>
    <x v="26"/>
    <n v="667.58"/>
    <n v="27"/>
    <x v="2"/>
    <x v="2"/>
    <n v="650.98500000000001"/>
    <n v="1.0254921388357643"/>
  </r>
  <r>
    <x v="27"/>
    <n v="628.1"/>
    <n v="28"/>
    <x v="2"/>
    <x v="3"/>
    <n v="653.59333333333325"/>
    <n v="0.96099511418925143"/>
  </r>
  <r>
    <x v="28"/>
    <n v="654.37"/>
    <n v="29"/>
    <x v="2"/>
    <x v="4"/>
    <n v="655.01666666666654"/>
    <n v="0.99901274776723259"/>
  </r>
  <r>
    <x v="29"/>
    <n v="658.16"/>
    <n v="30"/>
    <x v="2"/>
    <x v="5"/>
    <n v="658.63083333333316"/>
    <n v="0.99928513317399625"/>
  </r>
  <r>
    <x v="30"/>
    <n v="658.73"/>
    <n v="31"/>
    <x v="2"/>
    <x v="6"/>
    <n v="661.3266666666666"/>
    <n v="0.99607354912851953"/>
  </r>
  <r>
    <x v="31"/>
    <n v="641.52"/>
    <n v="32"/>
    <x v="2"/>
    <x v="7"/>
    <n v="662.30166666666662"/>
    <n v="0.96862205289130587"/>
  </r>
  <r>
    <x v="32"/>
    <n v="658.57"/>
    <n v="33"/>
    <x v="2"/>
    <x v="8"/>
    <n v="662.18666666666661"/>
    <n v="0.99453829735824761"/>
  </r>
  <r>
    <x v="33"/>
    <n v="670.73"/>
    <n v="34"/>
    <x v="2"/>
    <x v="9"/>
    <n v="666.09249999999997"/>
    <n v="1.0069622462345695"/>
  </r>
  <r>
    <x v="34"/>
    <n v="699.59"/>
    <n v="35"/>
    <x v="2"/>
    <x v="10"/>
    <n v="667.29416666666668"/>
    <n v="1.0483981951987691"/>
  </r>
  <r>
    <x v="35"/>
    <n v="721.56"/>
    <n v="36"/>
    <x v="2"/>
    <x v="11"/>
    <n v="669.15250000000003"/>
    <n v="1.0783192172187952"/>
  </r>
  <r>
    <x v="36"/>
    <n v="662.64"/>
    <n v="37"/>
    <x v="3"/>
    <x v="0"/>
    <n v="670.92000000000007"/>
    <n v="0.9876587372563046"/>
  </r>
  <r>
    <x v="37"/>
    <n v="626.07000000000005"/>
    <n v="38"/>
    <x v="3"/>
    <x v="1"/>
    <n v="672.99583333333339"/>
    <n v="0.93027321863062551"/>
  </r>
  <r>
    <x v="38"/>
    <n v="666.2"/>
    <n v="39"/>
    <x v="3"/>
    <x v="2"/>
    <n v="675.06666666666672"/>
    <n v="0.98686549476594898"/>
  </r>
  <r>
    <x v="39"/>
    <n v="674.97"/>
    <n v="40"/>
    <x v="3"/>
    <x v="3"/>
    <n v="676.5391666666668"/>
    <n v="0.9976805974524755"/>
  </r>
  <r>
    <x v="40"/>
    <n v="668.79"/>
    <n v="41"/>
    <x v="3"/>
    <x v="4"/>
    <n v="680.36250000000007"/>
    <n v="0.98299068511271548"/>
  </r>
  <r>
    <x v="41"/>
    <n v="680.46"/>
    <n v="42"/>
    <x v="3"/>
    <x v="5"/>
    <n v="681.23083333333341"/>
    <n v="0.99886846969394849"/>
  </r>
  <r>
    <x v="42"/>
    <n v="679.94"/>
    <n v="43"/>
    <x v="3"/>
    <x v="6"/>
    <n v="682.51083333333327"/>
    <n v="0.99623327102256021"/>
  </r>
  <r>
    <x v="43"/>
    <n v="666.43"/>
    <n v="44"/>
    <x v="3"/>
    <x v="7"/>
    <n v="684.33833333333325"/>
    <n v="0.97383117025447941"/>
  </r>
  <r>
    <x v="44"/>
    <n v="683.42"/>
    <n v="45"/>
    <x v="3"/>
    <x v="8"/>
    <n v="688.40500000000009"/>
    <n v="0.99275862319419506"/>
  </r>
  <r>
    <x v="45"/>
    <n v="688.4"/>
    <n v="46"/>
    <x v="3"/>
    <x v="9"/>
    <n v="689.32416666666666"/>
    <n v="0.99865931486032811"/>
  </r>
  <r>
    <x v="46"/>
    <n v="745.47"/>
    <n v="47"/>
    <x v="3"/>
    <x v="10"/>
    <n v="689.25833333333333"/>
    <n v="1.081553844107797"/>
  </r>
  <r>
    <x v="47"/>
    <n v="731.98"/>
    <n v="48"/>
    <x v="3"/>
    <x v="11"/>
    <n v="691.05333333333328"/>
    <n v="1.0592236006868743"/>
  </r>
  <r>
    <x v="48"/>
    <n v="678"/>
    <n v="49"/>
    <x v="4"/>
    <x v="0"/>
    <n v="692.05833333333339"/>
    <n v="0.97968620178934807"/>
  </r>
  <r>
    <x v="49"/>
    <n v="648"/>
    <n v="50"/>
    <x v="4"/>
    <x v="1"/>
    <n v="693.43916666666667"/>
    <n v="0.93447274274239389"/>
  </r>
  <r>
    <x v="50"/>
    <n v="715"/>
    <n v="51"/>
    <x v="4"/>
    <x v="2"/>
    <n v="694.07083333333333"/>
    <n v="1.0301542229719589"/>
  </r>
  <r>
    <x v="51"/>
    <n v="686"/>
    <n v="52"/>
    <x v="4"/>
    <x v="3"/>
    <n v="693.78750000000002"/>
    <n v="0.98877538151090927"/>
  </r>
  <r>
    <x v="52"/>
    <n v="668"/>
    <n v="53"/>
    <x v="4"/>
    <x v="4"/>
    <n v="697.41499999999996"/>
    <n v="0.95782281711749828"/>
  </r>
  <r>
    <x v="53"/>
    <n v="702"/>
    <n v="54"/>
    <x v="4"/>
    <x v="5"/>
    <n v="698.33333333333337"/>
    <n v="1.0052505966587111"/>
  </r>
  <r>
    <x v="54"/>
    <n v="692"/>
    <n v="55"/>
    <x v="4"/>
    <x v="6"/>
    <n v="696.83333333333337"/>
    <n v="0.99306386032049743"/>
  </r>
  <r>
    <x v="55"/>
    <n v="683"/>
    <n v="56"/>
    <x v="4"/>
    <x v="7"/>
    <m/>
    <m/>
  </r>
  <r>
    <x v="56"/>
    <n v="691"/>
    <n v="57"/>
    <x v="4"/>
    <x v="8"/>
    <m/>
    <m/>
  </r>
  <r>
    <x v="57"/>
    <n v="685"/>
    <n v="58"/>
    <x v="4"/>
    <x v="9"/>
    <m/>
    <m/>
  </r>
  <r>
    <x v="58"/>
    <n v="789"/>
    <n v="59"/>
    <x v="4"/>
    <x v="10"/>
    <m/>
    <m/>
  </r>
  <r>
    <x v="59"/>
    <n v="743"/>
    <n v="60"/>
    <x v="4"/>
    <x v="11"/>
    <m/>
    <m/>
  </r>
  <r>
    <x v="60"/>
    <n v="660"/>
    <n v="61"/>
    <x v="5"/>
    <x v="0"/>
    <m/>
    <m/>
  </r>
  <r>
    <x v="61"/>
    <m/>
    <m/>
    <x v="6"/>
    <x v="1"/>
    <m/>
    <m/>
  </r>
  <r>
    <x v="62"/>
    <m/>
    <m/>
    <x v="6"/>
    <x v="2"/>
    <m/>
    <m/>
  </r>
  <r>
    <x v="63"/>
    <m/>
    <m/>
    <x v="6"/>
    <x v="3"/>
    <m/>
    <m/>
  </r>
  <r>
    <x v="64"/>
    <m/>
    <m/>
    <x v="6"/>
    <x v="4"/>
    <m/>
    <m/>
  </r>
  <r>
    <x v="65"/>
    <m/>
    <m/>
    <x v="6"/>
    <x v="5"/>
    <m/>
    <m/>
  </r>
  <r>
    <x v="66"/>
    <m/>
    <m/>
    <x v="6"/>
    <x v="6"/>
    <m/>
    <m/>
  </r>
  <r>
    <x v="67"/>
    <m/>
    <m/>
    <x v="6"/>
    <x v="7"/>
    <m/>
    <m/>
  </r>
  <r>
    <x v="68"/>
    <m/>
    <m/>
    <x v="6"/>
    <x v="8"/>
    <m/>
    <m/>
  </r>
  <r>
    <x v="69"/>
    <m/>
    <m/>
    <x v="6"/>
    <x v="9"/>
    <m/>
    <m/>
  </r>
  <r>
    <x v="70"/>
    <m/>
    <m/>
    <x v="6"/>
    <x v="10"/>
    <m/>
    <m/>
  </r>
  <r>
    <x v="71"/>
    <m/>
    <m/>
    <x v="6"/>
    <x v="11"/>
    <m/>
    <m/>
  </r>
  <r>
    <x v="72"/>
    <m/>
    <m/>
    <x v="6"/>
    <x v="12"/>
    <m/>
    <m/>
  </r>
  <r>
    <x v="73"/>
    <m/>
    <m/>
    <x v="6"/>
    <x v="12"/>
    <m/>
    <m/>
  </r>
  <r>
    <x v="74"/>
    <m/>
    <m/>
    <x v="6"/>
    <x v="12"/>
    <m/>
    <m/>
  </r>
  <r>
    <x v="75"/>
    <m/>
    <m/>
    <x v="6"/>
    <x v="12"/>
    <m/>
    <m/>
  </r>
  <r>
    <x v="76"/>
    <m/>
    <m/>
    <x v="6"/>
    <x v="12"/>
    <m/>
    <m/>
  </r>
  <r>
    <x v="77"/>
    <m/>
    <m/>
    <x v="6"/>
    <x v="12"/>
    <m/>
    <m/>
  </r>
  <r>
    <x v="78"/>
    <m/>
    <m/>
    <x v="6"/>
    <x v="12"/>
    <m/>
    <m/>
  </r>
  <r>
    <x v="79"/>
    <m/>
    <m/>
    <x v="6"/>
    <x v="12"/>
    <m/>
    <m/>
  </r>
  <r>
    <x v="80"/>
    <m/>
    <m/>
    <x v="6"/>
    <x v="12"/>
    <m/>
    <m/>
  </r>
  <r>
    <x v="81"/>
    <m/>
    <m/>
    <x v="6"/>
    <x v="12"/>
    <m/>
    <m/>
  </r>
  <r>
    <x v="82"/>
    <m/>
    <m/>
    <x v="6"/>
    <x v="12"/>
    <m/>
    <m/>
  </r>
  <r>
    <x v="83"/>
    <m/>
    <m/>
    <x v="6"/>
    <x v="12"/>
    <m/>
    <m/>
  </r>
  <r>
    <x v="84"/>
    <m/>
    <m/>
    <x v="6"/>
    <x v="12"/>
    <m/>
    <m/>
  </r>
  <r>
    <x v="85"/>
    <m/>
    <m/>
    <x v="6"/>
    <x v="12"/>
    <m/>
    <m/>
  </r>
  <r>
    <x v="86"/>
    <m/>
    <m/>
    <x v="6"/>
    <x v="12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 chartFormat="1">
  <location ref="A3:H17" firstHeaderRow="1" firstDataRow="2" firstDataCol="1"/>
  <pivotFields count="7">
    <pivotField showAll="0">
      <items count="88">
        <item x="3"/>
        <item x="15"/>
        <item x="27"/>
        <item x="39"/>
        <item x="51"/>
        <item x="63"/>
        <item x="75"/>
        <item x="7"/>
        <item x="19"/>
        <item x="31"/>
        <item x="43"/>
        <item x="55"/>
        <item x="67"/>
        <item x="79"/>
        <item x="11"/>
        <item x="23"/>
        <item x="35"/>
        <item x="47"/>
        <item x="59"/>
        <item x="71"/>
        <item x="83"/>
        <item x="1"/>
        <item x="13"/>
        <item x="25"/>
        <item x="37"/>
        <item x="49"/>
        <item x="61"/>
        <item x="73"/>
        <item x="85"/>
        <item x="0"/>
        <item x="12"/>
        <item x="24"/>
        <item x="36"/>
        <item x="48"/>
        <item x="60"/>
        <item x="72"/>
        <item x="84"/>
        <item x="6"/>
        <item x="18"/>
        <item x="30"/>
        <item x="42"/>
        <item x="54"/>
        <item x="66"/>
        <item x="78"/>
        <item x="5"/>
        <item x="17"/>
        <item x="29"/>
        <item x="41"/>
        <item x="53"/>
        <item x="65"/>
        <item x="77"/>
        <item x="2"/>
        <item x="14"/>
        <item x="26"/>
        <item x="38"/>
        <item x="50"/>
        <item x="62"/>
        <item x="74"/>
        <item x="86"/>
        <item x="4"/>
        <item x="16"/>
        <item x="28"/>
        <item x="40"/>
        <item x="52"/>
        <item x="64"/>
        <item x="76"/>
        <item x="10"/>
        <item x="22"/>
        <item x="34"/>
        <item x="46"/>
        <item x="58"/>
        <item x="70"/>
        <item x="82"/>
        <item x="9"/>
        <item x="21"/>
        <item x="33"/>
        <item x="45"/>
        <item x="57"/>
        <item x="69"/>
        <item x="81"/>
        <item x="8"/>
        <item x="20"/>
        <item x="32"/>
        <item x="44"/>
        <item x="56"/>
        <item x="68"/>
        <item x="80"/>
        <item t="default"/>
      </items>
    </pivotField>
    <pivotField showAll="0"/>
    <pivotField showAll="0"/>
    <pivotField axis="axisCol" showAll="0" defaultSubtotal="0">
      <items count="7">
        <item x="0"/>
        <item x="1"/>
        <item x="2"/>
        <item x="3"/>
        <item x="4"/>
        <item x="5"/>
        <item h="1" x="6"/>
      </items>
    </pivotField>
    <pivotField axis="axisRow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h="1" x="12"/>
        <item t="default"/>
      </items>
    </pivotField>
    <pivotField showAll="0"/>
    <pivotField dataField="1" showAll="0"/>
  </pivotFields>
  <rowFields count="1">
    <field x="4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3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index sezonny" fld="6" subtotal="average" baseField="0" baseItem="0" numFmtId="166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3" sqref="G3"/>
    </sheetView>
  </sheetViews>
  <sheetFormatPr defaultRowHeight="15.75"/>
  <cols>
    <col min="1" max="2" width="9.140625" style="3"/>
    <col min="4" max="4" width="10.85546875" customWidth="1"/>
  </cols>
  <sheetData>
    <row r="1" spans="1:7" ht="30">
      <c r="A1" s="12" t="s">
        <v>0</v>
      </c>
      <c r="B1" s="12" t="s">
        <v>1</v>
      </c>
      <c r="C1" s="13" t="s">
        <v>89</v>
      </c>
      <c r="D1" s="13" t="s">
        <v>92</v>
      </c>
      <c r="E1" s="13" t="s">
        <v>91</v>
      </c>
      <c r="F1" s="13" t="s">
        <v>90</v>
      </c>
      <c r="G1" s="13" t="s">
        <v>93</v>
      </c>
    </row>
    <row r="2" spans="1:7">
      <c r="A2" s="4" t="s">
        <v>2</v>
      </c>
      <c r="B2" s="5">
        <v>523.84</v>
      </c>
    </row>
    <row r="3" spans="1:7">
      <c r="A3" s="4" t="s">
        <v>3</v>
      </c>
      <c r="B3" s="5">
        <v>519.39</v>
      </c>
      <c r="D3" s="10">
        <f>B3/B2</f>
        <v>0.99150503970678061</v>
      </c>
      <c r="E3" s="11">
        <f>100*D3</f>
        <v>99.150503970678059</v>
      </c>
      <c r="F3" s="11">
        <f>E3-100</f>
        <v>-0.84949602932194068</v>
      </c>
      <c r="G3" s="1">
        <f>B3-B2</f>
        <v>-4.4500000000000455</v>
      </c>
    </row>
    <row r="4" spans="1:7">
      <c r="A4" s="4" t="s">
        <v>4</v>
      </c>
      <c r="B4" s="5">
        <v>544.03</v>
      </c>
      <c r="D4" s="10">
        <f t="shared" ref="D4:D62" si="0">B4/B3</f>
        <v>1.0474402664664317</v>
      </c>
      <c r="E4" s="11">
        <f t="shared" ref="E4:E62" si="1">100*D4</f>
        <v>104.74402664664318</v>
      </c>
      <c r="F4" s="11">
        <f t="shared" ref="F4:F62" si="2">E4-100</f>
        <v>4.744026646643178</v>
      </c>
      <c r="G4" s="1">
        <f t="shared" ref="G4:G62" si="3">B4-B3</f>
        <v>24.639999999999986</v>
      </c>
    </row>
    <row r="5" spans="1:7">
      <c r="A5" s="4" t="s">
        <v>5</v>
      </c>
      <c r="B5" s="5">
        <v>549.29999999999995</v>
      </c>
      <c r="D5" s="10">
        <f t="shared" si="0"/>
        <v>1.0096869657923275</v>
      </c>
      <c r="E5" s="11">
        <f t="shared" si="1"/>
        <v>100.96869657923276</v>
      </c>
      <c r="F5" s="11">
        <f t="shared" si="2"/>
        <v>0.96869657923275554</v>
      </c>
      <c r="G5" s="1">
        <f t="shared" si="3"/>
        <v>5.2699999999999818</v>
      </c>
    </row>
    <row r="6" spans="1:7">
      <c r="A6" s="4" t="s">
        <v>6</v>
      </c>
      <c r="B6" s="5">
        <v>563.44000000000005</v>
      </c>
      <c r="D6" s="10">
        <f t="shared" si="0"/>
        <v>1.0257418532677955</v>
      </c>
      <c r="E6" s="11">
        <f t="shared" si="1"/>
        <v>102.57418532677956</v>
      </c>
      <c r="F6" s="11">
        <f t="shared" si="2"/>
        <v>2.5741853267795562</v>
      </c>
      <c r="G6" s="1">
        <f t="shared" si="3"/>
        <v>14.1400000000001</v>
      </c>
    </row>
    <row r="7" spans="1:7">
      <c r="A7" s="6" t="s">
        <v>7</v>
      </c>
      <c r="B7" s="5">
        <v>567.79</v>
      </c>
      <c r="C7" s="1">
        <f>AVERAGE(B2:B13)</f>
        <v>573.33833333333337</v>
      </c>
      <c r="D7" s="10">
        <f t="shared" si="0"/>
        <v>1.0077204316342465</v>
      </c>
      <c r="E7" s="11">
        <f t="shared" si="1"/>
        <v>100.77204316342466</v>
      </c>
      <c r="F7" s="11">
        <f t="shared" si="2"/>
        <v>0.77204316342465518</v>
      </c>
      <c r="G7" s="1">
        <f t="shared" si="3"/>
        <v>4.3499999999999091</v>
      </c>
    </row>
    <row r="8" spans="1:7">
      <c r="A8" s="7" t="s">
        <v>8</v>
      </c>
      <c r="B8" s="5">
        <v>575.38</v>
      </c>
      <c r="C8" s="1">
        <f t="shared" ref="C8:C56" si="4">AVERAGE(B3:B14)</f>
        <v>579.05833333333339</v>
      </c>
      <c r="D8" s="10">
        <f t="shared" si="0"/>
        <v>1.0133676183095863</v>
      </c>
      <c r="E8" s="11">
        <f t="shared" si="1"/>
        <v>101.33676183095864</v>
      </c>
      <c r="F8" s="11">
        <f t="shared" si="2"/>
        <v>1.3367618309586362</v>
      </c>
      <c r="G8" s="1">
        <f t="shared" si="3"/>
        <v>7.5900000000000318</v>
      </c>
    </row>
    <row r="9" spans="1:7">
      <c r="A9" s="8" t="s">
        <v>9</v>
      </c>
      <c r="B9" s="5">
        <v>572.35</v>
      </c>
      <c r="C9" s="1">
        <f t="shared" si="4"/>
        <v>582.3216666666666</v>
      </c>
      <c r="D9" s="10">
        <f t="shared" si="0"/>
        <v>0.99473391497792762</v>
      </c>
      <c r="E9" s="11">
        <f t="shared" si="1"/>
        <v>99.473391497792761</v>
      </c>
      <c r="F9" s="11">
        <f t="shared" si="2"/>
        <v>-0.52660850220723887</v>
      </c>
      <c r="G9" s="1">
        <f t="shared" si="3"/>
        <v>-3.0299999999999727</v>
      </c>
    </row>
    <row r="10" spans="1:7">
      <c r="A10" s="8" t="s">
        <v>10</v>
      </c>
      <c r="B10" s="5">
        <v>561.27</v>
      </c>
      <c r="C10" s="1">
        <f t="shared" si="4"/>
        <v>586.94666666666672</v>
      </c>
      <c r="D10" s="10">
        <f t="shared" si="0"/>
        <v>0.98064121603913679</v>
      </c>
      <c r="E10" s="11">
        <f t="shared" si="1"/>
        <v>98.064121603913676</v>
      </c>
      <c r="F10" s="11">
        <f t="shared" si="2"/>
        <v>-1.9358783960863235</v>
      </c>
      <c r="G10" s="1">
        <f t="shared" si="3"/>
        <v>-11.080000000000041</v>
      </c>
    </row>
    <row r="11" spans="1:7">
      <c r="A11" s="9" t="s">
        <v>11</v>
      </c>
      <c r="B11" s="5">
        <v>598.13</v>
      </c>
      <c r="C11" s="1">
        <f t="shared" si="4"/>
        <v>590.93333333333328</v>
      </c>
      <c r="D11" s="10">
        <f t="shared" si="0"/>
        <v>1.0656724927396797</v>
      </c>
      <c r="E11" s="11">
        <f t="shared" si="1"/>
        <v>106.56724927396797</v>
      </c>
      <c r="F11" s="11">
        <f t="shared" si="2"/>
        <v>6.567249273967974</v>
      </c>
      <c r="G11" s="1">
        <f t="shared" si="3"/>
        <v>36.860000000000014</v>
      </c>
    </row>
    <row r="12" spans="1:7">
      <c r="A12" s="9" t="s">
        <v>12</v>
      </c>
      <c r="B12" s="5">
        <v>668.44</v>
      </c>
      <c r="C12" s="1">
        <f t="shared" si="4"/>
        <v>594.80000000000007</v>
      </c>
      <c r="D12" s="10">
        <f t="shared" si="0"/>
        <v>1.1175496965542608</v>
      </c>
      <c r="E12" s="11">
        <f t="shared" si="1"/>
        <v>111.75496965542608</v>
      </c>
      <c r="F12" s="11">
        <f t="shared" si="2"/>
        <v>11.754969655426081</v>
      </c>
      <c r="G12" s="1">
        <f t="shared" si="3"/>
        <v>70.310000000000059</v>
      </c>
    </row>
    <row r="13" spans="1:7">
      <c r="A13" s="9" t="s">
        <v>13</v>
      </c>
      <c r="B13" s="5">
        <v>636.70000000000005</v>
      </c>
      <c r="C13" s="1">
        <f t="shared" si="4"/>
        <v>598.28166666666664</v>
      </c>
      <c r="D13" s="10">
        <f t="shared" si="0"/>
        <v>0.95251630662437914</v>
      </c>
      <c r="E13" s="11">
        <f t="shared" si="1"/>
        <v>95.251630662437918</v>
      </c>
      <c r="F13" s="11">
        <f t="shared" si="2"/>
        <v>-4.7483693375620817</v>
      </c>
      <c r="G13" s="1">
        <f t="shared" si="3"/>
        <v>-31.740000000000009</v>
      </c>
    </row>
    <row r="14" spans="1:7">
      <c r="A14" s="4" t="s">
        <v>14</v>
      </c>
      <c r="B14" s="5">
        <v>592.48</v>
      </c>
      <c r="C14" s="1">
        <f t="shared" si="4"/>
        <v>601.72833333333335</v>
      </c>
      <c r="D14" s="10">
        <f t="shared" si="0"/>
        <v>0.93054813884089838</v>
      </c>
      <c r="E14" s="11">
        <f t="shared" si="1"/>
        <v>93.054813884089839</v>
      </c>
      <c r="F14" s="11">
        <f t="shared" si="2"/>
        <v>-6.9451861159101611</v>
      </c>
      <c r="G14" s="1">
        <f t="shared" si="3"/>
        <v>-44.220000000000027</v>
      </c>
    </row>
    <row r="15" spans="1:7">
      <c r="A15" s="4" t="s">
        <v>15</v>
      </c>
      <c r="B15" s="5">
        <v>558.54999999999995</v>
      </c>
      <c r="C15" s="1">
        <f t="shared" si="4"/>
        <v>604.78583333333324</v>
      </c>
      <c r="D15" s="10">
        <f t="shared" si="0"/>
        <v>0.9427322441263839</v>
      </c>
      <c r="E15" s="11">
        <f t="shared" si="1"/>
        <v>94.273224412638385</v>
      </c>
      <c r="F15" s="11">
        <f t="shared" si="2"/>
        <v>-5.7267755873616153</v>
      </c>
      <c r="G15" s="1">
        <f t="shared" si="3"/>
        <v>-33.930000000000064</v>
      </c>
    </row>
    <row r="16" spans="1:7">
      <c r="A16" s="4" t="s">
        <v>16</v>
      </c>
      <c r="B16" s="5">
        <v>599.53</v>
      </c>
      <c r="C16" s="1">
        <f t="shared" si="4"/>
        <v>608.59333333333336</v>
      </c>
      <c r="D16" s="10">
        <f t="shared" si="0"/>
        <v>1.073368543550264</v>
      </c>
      <c r="E16" s="11">
        <f t="shared" si="1"/>
        <v>107.3368543550264</v>
      </c>
      <c r="F16" s="11">
        <f t="shared" si="2"/>
        <v>7.3368543550264036</v>
      </c>
      <c r="G16" s="1">
        <f t="shared" si="3"/>
        <v>40.980000000000018</v>
      </c>
    </row>
    <row r="17" spans="1:7">
      <c r="A17" s="4" t="s">
        <v>17</v>
      </c>
      <c r="B17" s="5">
        <v>597.14</v>
      </c>
      <c r="C17" s="1">
        <f t="shared" si="4"/>
        <v>612.03499999999997</v>
      </c>
      <c r="D17" s="10">
        <f t="shared" si="0"/>
        <v>0.99601354394275521</v>
      </c>
      <c r="E17" s="11">
        <f t="shared" si="1"/>
        <v>99.601354394275518</v>
      </c>
      <c r="F17" s="11">
        <f t="shared" si="2"/>
        <v>-0.39864560572448227</v>
      </c>
      <c r="G17" s="1">
        <f t="shared" si="3"/>
        <v>-2.3899999999999864</v>
      </c>
    </row>
    <row r="18" spans="1:7">
      <c r="A18" s="4" t="s">
        <v>18</v>
      </c>
      <c r="B18" s="5">
        <v>609.84</v>
      </c>
      <c r="C18" s="1">
        <f t="shared" si="4"/>
        <v>613.2075000000001</v>
      </c>
      <c r="D18" s="10">
        <f t="shared" si="0"/>
        <v>1.02126804434471</v>
      </c>
      <c r="E18" s="11">
        <f t="shared" si="1"/>
        <v>102.126804434471</v>
      </c>
      <c r="F18" s="11">
        <f t="shared" si="2"/>
        <v>2.1268044344709978</v>
      </c>
      <c r="G18" s="1">
        <f t="shared" si="3"/>
        <v>12.700000000000045</v>
      </c>
    </row>
    <row r="19" spans="1:7">
      <c r="A19" s="6" t="s">
        <v>19</v>
      </c>
      <c r="B19" s="5">
        <v>609.57000000000005</v>
      </c>
      <c r="C19" s="1">
        <f t="shared" si="4"/>
        <v>616.66500000000008</v>
      </c>
      <c r="D19" s="10">
        <f t="shared" si="0"/>
        <v>0.99955726092089736</v>
      </c>
      <c r="E19" s="11">
        <f t="shared" si="1"/>
        <v>99.955726092089733</v>
      </c>
      <c r="F19" s="11">
        <f t="shared" si="2"/>
        <v>-4.427390791026653E-2</v>
      </c>
      <c r="G19" s="1">
        <f t="shared" si="3"/>
        <v>-0.26999999999998181</v>
      </c>
    </row>
    <row r="20" spans="1:7">
      <c r="A20" s="7" t="s">
        <v>20</v>
      </c>
      <c r="B20" s="5">
        <v>616.74</v>
      </c>
      <c r="C20" s="1">
        <f t="shared" si="4"/>
        <v>619.81583333333333</v>
      </c>
      <c r="D20" s="10">
        <f t="shared" si="0"/>
        <v>1.0117623898813917</v>
      </c>
      <c r="E20" s="11">
        <f t="shared" si="1"/>
        <v>101.17623898813916</v>
      </c>
      <c r="F20" s="11">
        <f t="shared" si="2"/>
        <v>1.1762389881391613</v>
      </c>
      <c r="G20" s="1">
        <f t="shared" si="3"/>
        <v>7.1699999999999591</v>
      </c>
    </row>
    <row r="21" spans="1:7">
      <c r="A21" s="8" t="s">
        <v>21</v>
      </c>
      <c r="B21" s="5">
        <v>609.04</v>
      </c>
      <c r="C21" s="1">
        <f t="shared" si="4"/>
        <v>624.46750000000009</v>
      </c>
      <c r="D21" s="10">
        <f t="shared" si="0"/>
        <v>0.9875149982164283</v>
      </c>
      <c r="E21" s="11">
        <f t="shared" si="1"/>
        <v>98.751499821642824</v>
      </c>
      <c r="F21" s="11">
        <f t="shared" si="2"/>
        <v>-1.2485001783571761</v>
      </c>
      <c r="G21" s="1">
        <f t="shared" si="3"/>
        <v>-7.7000000000000455</v>
      </c>
    </row>
    <row r="22" spans="1:7">
      <c r="A22" s="8" t="s">
        <v>22</v>
      </c>
      <c r="B22" s="5">
        <v>606.96</v>
      </c>
      <c r="C22" s="1">
        <f t="shared" si="4"/>
        <v>630.13833333333332</v>
      </c>
      <c r="D22" s="10">
        <f t="shared" si="0"/>
        <v>0.99658478917640891</v>
      </c>
      <c r="E22" s="11">
        <f t="shared" si="1"/>
        <v>99.658478917640892</v>
      </c>
      <c r="F22" s="11">
        <f t="shared" si="2"/>
        <v>-0.34152108235910816</v>
      </c>
      <c r="G22" s="1">
        <f t="shared" si="3"/>
        <v>-2.0799999999999272</v>
      </c>
    </row>
    <row r="23" spans="1:7">
      <c r="A23" s="9" t="s">
        <v>23</v>
      </c>
      <c r="B23" s="5">
        <v>639.42999999999995</v>
      </c>
      <c r="C23" s="1">
        <f t="shared" si="4"/>
        <v>632.71833333333336</v>
      </c>
      <c r="D23" s="10">
        <f t="shared" si="0"/>
        <v>1.0534961117701329</v>
      </c>
      <c r="E23" s="11">
        <f t="shared" si="1"/>
        <v>105.34961117701329</v>
      </c>
      <c r="F23" s="11">
        <f t="shared" si="2"/>
        <v>5.349611177013287</v>
      </c>
      <c r="G23" s="1">
        <f t="shared" si="3"/>
        <v>32.469999999999914</v>
      </c>
    </row>
    <row r="24" spans="1:7">
      <c r="A24" s="9" t="s">
        <v>24</v>
      </c>
      <c r="B24" s="5">
        <v>682.51</v>
      </c>
      <c r="C24" s="1">
        <f t="shared" si="4"/>
        <v>636.42916666666667</v>
      </c>
      <c r="D24" s="10">
        <f t="shared" si="0"/>
        <v>1.0673725036360509</v>
      </c>
      <c r="E24" s="11">
        <f t="shared" si="1"/>
        <v>106.73725036360509</v>
      </c>
      <c r="F24" s="11">
        <f t="shared" si="2"/>
        <v>6.7372503636050851</v>
      </c>
      <c r="G24" s="1">
        <f t="shared" si="3"/>
        <v>43.080000000000041</v>
      </c>
    </row>
    <row r="25" spans="1:7">
      <c r="A25" s="9" t="s">
        <v>25</v>
      </c>
      <c r="B25" s="5">
        <v>678.19</v>
      </c>
      <c r="C25" s="1">
        <f t="shared" si="4"/>
        <v>640.47833333333335</v>
      </c>
      <c r="D25" s="10">
        <f t="shared" si="0"/>
        <v>0.99367042241139336</v>
      </c>
      <c r="E25" s="11">
        <f t="shared" si="1"/>
        <v>99.36704224113933</v>
      </c>
      <c r="F25" s="11">
        <f t="shared" si="2"/>
        <v>-0.63295775886066963</v>
      </c>
      <c r="G25" s="1">
        <f t="shared" si="3"/>
        <v>-4.3199999999999363</v>
      </c>
    </row>
    <row r="26" spans="1:7">
      <c r="A26" s="4" t="s">
        <v>26</v>
      </c>
      <c r="B26" s="5">
        <v>630.29</v>
      </c>
      <c r="C26" s="1">
        <f t="shared" si="4"/>
        <v>643.97749999999996</v>
      </c>
      <c r="D26" s="10">
        <f t="shared" si="0"/>
        <v>0.92937082528494952</v>
      </c>
      <c r="E26" s="11">
        <f t="shared" si="1"/>
        <v>92.937082528494955</v>
      </c>
      <c r="F26" s="11">
        <f t="shared" si="2"/>
        <v>-7.0629174715050453</v>
      </c>
      <c r="G26" s="1">
        <f t="shared" si="3"/>
        <v>-47.900000000000091</v>
      </c>
    </row>
    <row r="27" spans="1:7">
      <c r="A27" s="4" t="s">
        <v>27</v>
      </c>
      <c r="B27" s="5">
        <v>614.37</v>
      </c>
      <c r="C27" s="1">
        <f t="shared" si="4"/>
        <v>646.68416666666678</v>
      </c>
      <c r="D27" s="10">
        <f t="shared" si="0"/>
        <v>0.97474178552729707</v>
      </c>
      <c r="E27" s="11">
        <f t="shared" si="1"/>
        <v>97.474178552729711</v>
      </c>
      <c r="F27" s="11">
        <f t="shared" si="2"/>
        <v>-2.5258214472702889</v>
      </c>
      <c r="G27" s="1">
        <f t="shared" si="3"/>
        <v>-15.919999999999959</v>
      </c>
    </row>
    <row r="28" spans="1:7">
      <c r="A28" s="2" t="s">
        <v>28</v>
      </c>
      <c r="B28" s="5">
        <v>667.58</v>
      </c>
      <c r="C28" s="1">
        <f t="shared" si="4"/>
        <v>650.98500000000001</v>
      </c>
      <c r="D28" s="10">
        <f t="shared" si="0"/>
        <v>1.0866090466656901</v>
      </c>
      <c r="E28" s="11">
        <f t="shared" si="1"/>
        <v>108.66090466656901</v>
      </c>
      <c r="F28" s="11">
        <f t="shared" si="2"/>
        <v>8.6609046665690101</v>
      </c>
      <c r="G28" s="1">
        <f t="shared" si="3"/>
        <v>53.210000000000036</v>
      </c>
    </row>
    <row r="29" spans="1:7">
      <c r="A29" s="2" t="s">
        <v>29</v>
      </c>
      <c r="B29" s="5">
        <v>628.1</v>
      </c>
      <c r="C29" s="1">
        <f t="shared" si="4"/>
        <v>653.59333333333325</v>
      </c>
      <c r="D29" s="10">
        <f t="shared" si="0"/>
        <v>0.94086102040204922</v>
      </c>
      <c r="E29" s="11">
        <f t="shared" si="1"/>
        <v>94.086102040204921</v>
      </c>
      <c r="F29" s="11">
        <f t="shared" si="2"/>
        <v>-5.9138979597950794</v>
      </c>
      <c r="G29" s="1">
        <f t="shared" si="3"/>
        <v>-39.480000000000018</v>
      </c>
    </row>
    <row r="30" spans="1:7">
      <c r="A30" s="4" t="s">
        <v>30</v>
      </c>
      <c r="B30" s="5">
        <v>654.37</v>
      </c>
      <c r="C30" s="1">
        <f t="shared" si="4"/>
        <v>655.01666666666654</v>
      </c>
      <c r="D30" s="10">
        <f t="shared" si="0"/>
        <v>1.041824550230855</v>
      </c>
      <c r="E30" s="11">
        <f t="shared" si="1"/>
        <v>104.1824550230855</v>
      </c>
      <c r="F30" s="11">
        <f t="shared" si="2"/>
        <v>4.1824550230854953</v>
      </c>
      <c r="G30" s="1">
        <f t="shared" si="3"/>
        <v>26.269999999999982</v>
      </c>
    </row>
    <row r="31" spans="1:7">
      <c r="A31" s="6" t="s">
        <v>31</v>
      </c>
      <c r="B31" s="5">
        <v>658.16</v>
      </c>
      <c r="C31" s="1">
        <f t="shared" si="4"/>
        <v>658.63083333333316</v>
      </c>
      <c r="D31" s="10">
        <f t="shared" si="0"/>
        <v>1.0057918303100692</v>
      </c>
      <c r="E31" s="11">
        <f t="shared" si="1"/>
        <v>100.57918303100692</v>
      </c>
      <c r="F31" s="11">
        <f t="shared" si="2"/>
        <v>0.57918303100692015</v>
      </c>
      <c r="G31" s="1">
        <f t="shared" si="3"/>
        <v>3.7899999999999636</v>
      </c>
    </row>
    <row r="32" spans="1:7">
      <c r="A32" s="7" t="s">
        <v>32</v>
      </c>
      <c r="B32" s="5">
        <v>658.73</v>
      </c>
      <c r="C32" s="1">
        <f t="shared" si="4"/>
        <v>661.3266666666666</v>
      </c>
      <c r="D32" s="10">
        <f t="shared" si="0"/>
        <v>1.0008660508083143</v>
      </c>
      <c r="E32" s="11">
        <f t="shared" si="1"/>
        <v>100.08660508083142</v>
      </c>
      <c r="F32" s="11">
        <f t="shared" si="2"/>
        <v>8.6605080831418491E-2</v>
      </c>
      <c r="G32" s="1">
        <f t="shared" si="3"/>
        <v>0.57000000000005002</v>
      </c>
    </row>
    <row r="33" spans="1:7">
      <c r="A33" s="8" t="s">
        <v>33</v>
      </c>
      <c r="B33" s="5">
        <v>641.52</v>
      </c>
      <c r="C33" s="1">
        <f t="shared" si="4"/>
        <v>662.30166666666662</v>
      </c>
      <c r="D33" s="10">
        <f t="shared" si="0"/>
        <v>0.9738739696081854</v>
      </c>
      <c r="E33" s="11">
        <f t="shared" si="1"/>
        <v>97.387396960818535</v>
      </c>
      <c r="F33" s="11">
        <f t="shared" si="2"/>
        <v>-2.6126030391814652</v>
      </c>
      <c r="G33" s="1">
        <f t="shared" si="3"/>
        <v>-17.210000000000036</v>
      </c>
    </row>
    <row r="34" spans="1:7">
      <c r="A34" s="8" t="s">
        <v>34</v>
      </c>
      <c r="B34" s="5">
        <v>658.57</v>
      </c>
      <c r="C34" s="1">
        <f t="shared" si="4"/>
        <v>662.18666666666661</v>
      </c>
      <c r="D34" s="10">
        <f t="shared" si="0"/>
        <v>1.0265775034293554</v>
      </c>
      <c r="E34" s="11">
        <f t="shared" si="1"/>
        <v>102.65775034293554</v>
      </c>
      <c r="F34" s="11">
        <f t="shared" si="2"/>
        <v>2.6577503429355431</v>
      </c>
      <c r="G34" s="1">
        <f t="shared" si="3"/>
        <v>17.050000000000068</v>
      </c>
    </row>
    <row r="35" spans="1:7">
      <c r="A35" s="9" t="s">
        <v>35</v>
      </c>
      <c r="B35" s="5">
        <v>670.73</v>
      </c>
      <c r="C35" s="1">
        <f t="shared" si="4"/>
        <v>666.09249999999997</v>
      </c>
      <c r="D35" s="10">
        <f t="shared" si="0"/>
        <v>1.0184642482955495</v>
      </c>
      <c r="E35" s="11">
        <f t="shared" si="1"/>
        <v>101.84642482955495</v>
      </c>
      <c r="F35" s="11">
        <f t="shared" si="2"/>
        <v>1.8464248295549481</v>
      </c>
      <c r="G35" s="1">
        <f t="shared" si="3"/>
        <v>12.159999999999968</v>
      </c>
    </row>
    <row r="36" spans="1:7">
      <c r="A36" s="9" t="s">
        <v>36</v>
      </c>
      <c r="B36" s="5">
        <v>699.59</v>
      </c>
      <c r="C36" s="1">
        <f t="shared" si="4"/>
        <v>667.29416666666668</v>
      </c>
      <c r="D36" s="10">
        <f t="shared" si="0"/>
        <v>1.0430277458888078</v>
      </c>
      <c r="E36" s="11">
        <f t="shared" si="1"/>
        <v>104.30277458888078</v>
      </c>
      <c r="F36" s="11">
        <f t="shared" si="2"/>
        <v>4.30277458888078</v>
      </c>
      <c r="G36" s="1">
        <f t="shared" si="3"/>
        <v>28.860000000000014</v>
      </c>
    </row>
    <row r="37" spans="1:7">
      <c r="A37" s="9" t="s">
        <v>37</v>
      </c>
      <c r="B37" s="5">
        <v>721.56</v>
      </c>
      <c r="C37" s="1">
        <f t="shared" si="4"/>
        <v>669.15250000000003</v>
      </c>
      <c r="D37" s="10">
        <f t="shared" si="0"/>
        <v>1.0314041081204703</v>
      </c>
      <c r="E37" s="11">
        <f t="shared" si="1"/>
        <v>103.14041081204704</v>
      </c>
      <c r="F37" s="11">
        <f t="shared" si="2"/>
        <v>3.1404108120470369</v>
      </c>
      <c r="G37" s="1">
        <f t="shared" si="3"/>
        <v>21.969999999999914</v>
      </c>
    </row>
    <row r="38" spans="1:7">
      <c r="A38" s="4" t="s">
        <v>38</v>
      </c>
      <c r="B38" s="5">
        <v>662.64</v>
      </c>
      <c r="C38" s="1">
        <f t="shared" si="4"/>
        <v>670.92000000000007</v>
      </c>
      <c r="D38" s="10">
        <f t="shared" si="0"/>
        <v>0.91834358889073675</v>
      </c>
      <c r="E38" s="11">
        <f t="shared" si="1"/>
        <v>91.83435888907367</v>
      </c>
      <c r="F38" s="11">
        <f t="shared" si="2"/>
        <v>-8.1656411109263303</v>
      </c>
      <c r="G38" s="1">
        <f t="shared" si="3"/>
        <v>-58.919999999999959</v>
      </c>
    </row>
    <row r="39" spans="1:7">
      <c r="A39" s="4" t="s">
        <v>39</v>
      </c>
      <c r="B39" s="5">
        <v>626.07000000000005</v>
      </c>
      <c r="C39" s="1">
        <f t="shared" si="4"/>
        <v>672.99583333333339</v>
      </c>
      <c r="D39" s="10">
        <f t="shared" si="0"/>
        <v>0.94481166244114456</v>
      </c>
      <c r="E39" s="11">
        <f t="shared" si="1"/>
        <v>94.481166244114462</v>
      </c>
      <c r="F39" s="11">
        <f t="shared" si="2"/>
        <v>-5.518833755885538</v>
      </c>
      <c r="G39" s="1">
        <f t="shared" si="3"/>
        <v>-36.569999999999936</v>
      </c>
    </row>
    <row r="40" spans="1:7">
      <c r="A40" s="2" t="s">
        <v>40</v>
      </c>
      <c r="B40" s="5">
        <v>666.2</v>
      </c>
      <c r="C40" s="1">
        <f t="shared" si="4"/>
        <v>675.06666666666672</v>
      </c>
      <c r="D40" s="10">
        <f t="shared" si="0"/>
        <v>1.0640982637724217</v>
      </c>
      <c r="E40" s="11">
        <f t="shared" si="1"/>
        <v>106.40982637724217</v>
      </c>
      <c r="F40" s="11">
        <f t="shared" si="2"/>
        <v>6.4098263772421689</v>
      </c>
      <c r="G40" s="1">
        <f t="shared" si="3"/>
        <v>40.129999999999995</v>
      </c>
    </row>
    <row r="41" spans="1:7">
      <c r="A41" s="2" t="s">
        <v>41</v>
      </c>
      <c r="B41" s="5">
        <v>674.97</v>
      </c>
      <c r="C41" s="1">
        <f t="shared" si="4"/>
        <v>676.5391666666668</v>
      </c>
      <c r="D41" s="10">
        <f t="shared" si="0"/>
        <v>1.0131642149504654</v>
      </c>
      <c r="E41" s="11">
        <f t="shared" si="1"/>
        <v>101.31642149504654</v>
      </c>
      <c r="F41" s="11">
        <f t="shared" si="2"/>
        <v>1.3164214950465407</v>
      </c>
      <c r="G41" s="1">
        <f t="shared" si="3"/>
        <v>8.7699999999999818</v>
      </c>
    </row>
    <row r="42" spans="1:7">
      <c r="A42" s="4" t="s">
        <v>42</v>
      </c>
      <c r="B42" s="5">
        <v>668.79</v>
      </c>
      <c r="C42" s="1">
        <f t="shared" si="4"/>
        <v>680.36250000000007</v>
      </c>
      <c r="D42" s="10">
        <f t="shared" si="0"/>
        <v>0.99084403751277828</v>
      </c>
      <c r="E42" s="11">
        <f t="shared" si="1"/>
        <v>99.084403751277833</v>
      </c>
      <c r="F42" s="11">
        <f t="shared" si="2"/>
        <v>-0.91559624872216716</v>
      </c>
      <c r="G42" s="1">
        <f t="shared" si="3"/>
        <v>-6.1800000000000637</v>
      </c>
    </row>
    <row r="43" spans="1:7">
      <c r="A43" s="6" t="s">
        <v>43</v>
      </c>
      <c r="B43" s="5">
        <v>680.46</v>
      </c>
      <c r="C43" s="1">
        <f t="shared" si="4"/>
        <v>681.23083333333341</v>
      </c>
      <c r="D43" s="10">
        <f t="shared" si="0"/>
        <v>1.0174494235858791</v>
      </c>
      <c r="E43" s="11">
        <f t="shared" si="1"/>
        <v>101.74494235858791</v>
      </c>
      <c r="F43" s="11">
        <f t="shared" si="2"/>
        <v>1.744942358587906</v>
      </c>
      <c r="G43" s="1">
        <f t="shared" si="3"/>
        <v>11.670000000000073</v>
      </c>
    </row>
    <row r="44" spans="1:7">
      <c r="A44" s="7" t="s">
        <v>44</v>
      </c>
      <c r="B44" s="5">
        <v>679.94</v>
      </c>
      <c r="C44" s="1">
        <f t="shared" si="4"/>
        <v>682.51083333333327</v>
      </c>
      <c r="D44" s="10">
        <f t="shared" si="0"/>
        <v>0.99923581106898274</v>
      </c>
      <c r="E44" s="11">
        <f t="shared" si="1"/>
        <v>99.923581106898268</v>
      </c>
      <c r="F44" s="11">
        <f t="shared" si="2"/>
        <v>-7.6418893101731555E-2</v>
      </c>
      <c r="G44" s="1">
        <f t="shared" si="3"/>
        <v>-0.51999999999998181</v>
      </c>
    </row>
    <row r="45" spans="1:7">
      <c r="A45" s="8" t="s">
        <v>45</v>
      </c>
      <c r="B45" s="5">
        <v>666.43</v>
      </c>
      <c r="C45" s="1">
        <f t="shared" si="4"/>
        <v>684.33833333333325</v>
      </c>
      <c r="D45" s="10">
        <f t="shared" si="0"/>
        <v>0.98013059975880212</v>
      </c>
      <c r="E45" s="11">
        <f t="shared" si="1"/>
        <v>98.013059975880211</v>
      </c>
      <c r="F45" s="11">
        <f t="shared" si="2"/>
        <v>-1.9869400241197894</v>
      </c>
      <c r="G45" s="1">
        <f t="shared" si="3"/>
        <v>-13.510000000000105</v>
      </c>
    </row>
    <row r="46" spans="1:7">
      <c r="A46" s="8" t="s">
        <v>46</v>
      </c>
      <c r="B46" s="5">
        <v>683.42</v>
      </c>
      <c r="C46" s="1">
        <f t="shared" si="4"/>
        <v>688.40500000000009</v>
      </c>
      <c r="D46" s="10">
        <f t="shared" si="0"/>
        <v>1.0254940503878878</v>
      </c>
      <c r="E46" s="11">
        <f t="shared" si="1"/>
        <v>102.54940503878878</v>
      </c>
      <c r="F46" s="11">
        <f t="shared" si="2"/>
        <v>2.5494050387887768</v>
      </c>
      <c r="G46" s="1">
        <f t="shared" si="3"/>
        <v>16.990000000000009</v>
      </c>
    </row>
    <row r="47" spans="1:7">
      <c r="A47" s="9" t="s">
        <v>47</v>
      </c>
      <c r="B47" s="5">
        <v>688.4</v>
      </c>
      <c r="C47" s="1">
        <f t="shared" si="4"/>
        <v>689.32416666666666</v>
      </c>
      <c r="D47" s="10">
        <f t="shared" si="0"/>
        <v>1.0072868806883031</v>
      </c>
      <c r="E47" s="11">
        <f t="shared" si="1"/>
        <v>100.72868806883031</v>
      </c>
      <c r="F47" s="11">
        <f t="shared" si="2"/>
        <v>0.72868806883030857</v>
      </c>
      <c r="G47" s="1">
        <f t="shared" si="3"/>
        <v>4.9800000000000182</v>
      </c>
    </row>
    <row r="48" spans="1:7">
      <c r="A48" s="9" t="s">
        <v>48</v>
      </c>
      <c r="B48" s="5">
        <v>745.47</v>
      </c>
      <c r="C48" s="1">
        <f t="shared" si="4"/>
        <v>689.25833333333333</v>
      </c>
      <c r="D48" s="10">
        <f t="shared" si="0"/>
        <v>1.0829023823358512</v>
      </c>
      <c r="E48" s="11">
        <f t="shared" si="1"/>
        <v>108.29023823358513</v>
      </c>
      <c r="F48" s="11">
        <f t="shared" si="2"/>
        <v>8.2902382335851286</v>
      </c>
      <c r="G48" s="1">
        <f t="shared" si="3"/>
        <v>57.07000000000005</v>
      </c>
    </row>
    <row r="49" spans="1:7">
      <c r="A49" s="9" t="s">
        <v>49</v>
      </c>
      <c r="B49" s="5">
        <v>731.98</v>
      </c>
      <c r="C49" s="1">
        <f t="shared" si="4"/>
        <v>691.05333333333328</v>
      </c>
      <c r="D49" s="10">
        <f t="shared" si="0"/>
        <v>0.98190403369686241</v>
      </c>
      <c r="E49" s="11">
        <f t="shared" si="1"/>
        <v>98.190403369686237</v>
      </c>
      <c r="F49" s="11">
        <f t="shared" si="2"/>
        <v>-1.8095966303137629</v>
      </c>
      <c r="G49" s="1">
        <f t="shared" si="3"/>
        <v>-13.490000000000009</v>
      </c>
    </row>
    <row r="50" spans="1:7">
      <c r="A50" s="4" t="s">
        <v>50</v>
      </c>
      <c r="B50" s="5">
        <v>678</v>
      </c>
      <c r="C50" s="1">
        <f t="shared" si="4"/>
        <v>692.05833333333339</v>
      </c>
      <c r="D50" s="10">
        <f t="shared" si="0"/>
        <v>0.92625481570534707</v>
      </c>
      <c r="E50" s="11">
        <f t="shared" si="1"/>
        <v>92.625481570534703</v>
      </c>
      <c r="F50" s="11">
        <f t="shared" si="2"/>
        <v>-7.3745184294652972</v>
      </c>
      <c r="G50" s="1">
        <f t="shared" si="3"/>
        <v>-53.980000000000018</v>
      </c>
    </row>
    <row r="51" spans="1:7">
      <c r="A51" s="4" t="s">
        <v>51</v>
      </c>
      <c r="B51" s="5">
        <v>648</v>
      </c>
      <c r="C51" s="1">
        <f t="shared" si="4"/>
        <v>693.43916666666667</v>
      </c>
      <c r="D51" s="10">
        <f t="shared" si="0"/>
        <v>0.95575221238938057</v>
      </c>
      <c r="E51" s="11">
        <f t="shared" si="1"/>
        <v>95.575221238938056</v>
      </c>
      <c r="F51" s="11">
        <f t="shared" si="2"/>
        <v>-4.424778761061944</v>
      </c>
      <c r="G51" s="1">
        <f t="shared" si="3"/>
        <v>-30</v>
      </c>
    </row>
    <row r="52" spans="1:7">
      <c r="A52" s="2" t="s">
        <v>52</v>
      </c>
      <c r="B52" s="5">
        <v>715</v>
      </c>
      <c r="C52" s="1">
        <f t="shared" si="4"/>
        <v>694.07083333333333</v>
      </c>
      <c r="D52" s="10">
        <f t="shared" si="0"/>
        <v>1.103395061728395</v>
      </c>
      <c r="E52" s="11">
        <f t="shared" si="1"/>
        <v>110.33950617283949</v>
      </c>
      <c r="F52" s="11">
        <f t="shared" si="2"/>
        <v>10.339506172839492</v>
      </c>
      <c r="G52" s="1">
        <f t="shared" si="3"/>
        <v>67</v>
      </c>
    </row>
    <row r="53" spans="1:7">
      <c r="A53" s="2" t="s">
        <v>53</v>
      </c>
      <c r="B53" s="5">
        <v>686</v>
      </c>
      <c r="C53" s="1">
        <f t="shared" si="4"/>
        <v>693.78750000000002</v>
      </c>
      <c r="D53" s="10">
        <f t="shared" si="0"/>
        <v>0.95944055944055939</v>
      </c>
      <c r="E53" s="11">
        <f t="shared" si="1"/>
        <v>95.944055944055933</v>
      </c>
      <c r="F53" s="11">
        <f t="shared" si="2"/>
        <v>-4.0559440559440674</v>
      </c>
      <c r="G53" s="1">
        <f t="shared" si="3"/>
        <v>-29</v>
      </c>
    </row>
    <row r="54" spans="1:7">
      <c r="A54" s="4" t="s">
        <v>54</v>
      </c>
      <c r="B54" s="5">
        <v>668</v>
      </c>
      <c r="C54" s="1">
        <f t="shared" si="4"/>
        <v>697.41499999999996</v>
      </c>
      <c r="D54" s="10">
        <f t="shared" si="0"/>
        <v>0.97376093294460642</v>
      </c>
      <c r="E54" s="11">
        <f t="shared" si="1"/>
        <v>97.376093294460645</v>
      </c>
      <c r="F54" s="11">
        <f t="shared" si="2"/>
        <v>-2.6239067055393548</v>
      </c>
      <c r="G54" s="1">
        <f t="shared" si="3"/>
        <v>-18</v>
      </c>
    </row>
    <row r="55" spans="1:7">
      <c r="A55" s="6" t="s">
        <v>55</v>
      </c>
      <c r="B55" s="5">
        <v>702</v>
      </c>
      <c r="C55" s="1">
        <f t="shared" si="4"/>
        <v>698.33333333333337</v>
      </c>
      <c r="D55" s="10">
        <f t="shared" si="0"/>
        <v>1.0508982035928143</v>
      </c>
      <c r="E55" s="11">
        <f t="shared" si="1"/>
        <v>105.08982035928143</v>
      </c>
      <c r="F55" s="11">
        <f t="shared" si="2"/>
        <v>5.0898203592814326</v>
      </c>
      <c r="G55" s="1">
        <f t="shared" si="3"/>
        <v>34</v>
      </c>
    </row>
    <row r="56" spans="1:7">
      <c r="A56" s="7" t="s">
        <v>56</v>
      </c>
      <c r="B56" s="5">
        <v>692</v>
      </c>
      <c r="C56" s="1">
        <f t="shared" si="4"/>
        <v>696.83333333333337</v>
      </c>
      <c r="D56" s="10">
        <f t="shared" si="0"/>
        <v>0.98575498575498577</v>
      </c>
      <c r="E56" s="11">
        <f t="shared" si="1"/>
        <v>98.575498575498571</v>
      </c>
      <c r="F56" s="11">
        <f t="shared" si="2"/>
        <v>-1.4245014245014289</v>
      </c>
      <c r="G56" s="1">
        <f t="shared" si="3"/>
        <v>-10</v>
      </c>
    </row>
    <row r="57" spans="1:7">
      <c r="A57" s="8" t="s">
        <v>57</v>
      </c>
      <c r="B57" s="5">
        <v>683</v>
      </c>
      <c r="C57" s="1"/>
      <c r="D57" s="10">
        <f t="shared" si="0"/>
        <v>0.98699421965317924</v>
      </c>
      <c r="E57" s="11">
        <f t="shared" si="1"/>
        <v>98.699421965317924</v>
      </c>
      <c r="F57" s="11">
        <f t="shared" si="2"/>
        <v>-1.3005780346820757</v>
      </c>
      <c r="G57" s="1">
        <f t="shared" si="3"/>
        <v>-9</v>
      </c>
    </row>
    <row r="58" spans="1:7">
      <c r="A58" s="8" t="s">
        <v>58</v>
      </c>
      <c r="B58" s="5">
        <v>691</v>
      </c>
      <c r="C58" s="1"/>
      <c r="D58" s="10">
        <f t="shared" si="0"/>
        <v>1.0117130307467057</v>
      </c>
      <c r="E58" s="11">
        <f t="shared" si="1"/>
        <v>101.17130307467058</v>
      </c>
      <c r="F58" s="11">
        <f t="shared" si="2"/>
        <v>1.1713030746705755</v>
      </c>
      <c r="G58" s="1">
        <f t="shared" si="3"/>
        <v>8</v>
      </c>
    </row>
    <row r="59" spans="1:7">
      <c r="A59" s="9" t="s">
        <v>59</v>
      </c>
      <c r="B59" s="5">
        <v>685</v>
      </c>
      <c r="C59" s="1"/>
      <c r="D59" s="10">
        <f t="shared" si="0"/>
        <v>0.99131693198263382</v>
      </c>
      <c r="E59" s="11">
        <f t="shared" si="1"/>
        <v>99.131693198263378</v>
      </c>
      <c r="F59" s="11">
        <f t="shared" si="2"/>
        <v>-0.86830680173662245</v>
      </c>
      <c r="G59" s="1">
        <f t="shared" si="3"/>
        <v>-6</v>
      </c>
    </row>
    <row r="60" spans="1:7">
      <c r="A60" s="9" t="s">
        <v>60</v>
      </c>
      <c r="B60" s="5">
        <v>789</v>
      </c>
      <c r="C60" s="1"/>
      <c r="D60" s="10">
        <f t="shared" si="0"/>
        <v>1.1518248175182482</v>
      </c>
      <c r="E60" s="11">
        <f t="shared" si="1"/>
        <v>115.18248175182481</v>
      </c>
      <c r="F60" s="11">
        <f t="shared" si="2"/>
        <v>15.18248175182481</v>
      </c>
      <c r="G60" s="1">
        <f t="shared" si="3"/>
        <v>104</v>
      </c>
    </row>
    <row r="61" spans="1:7">
      <c r="A61" s="9" t="s">
        <v>61</v>
      </c>
      <c r="B61" s="5">
        <v>743</v>
      </c>
      <c r="C61" s="1"/>
      <c r="D61" s="10">
        <f t="shared" si="0"/>
        <v>0.9416983523447402</v>
      </c>
      <c r="E61" s="11">
        <f t="shared" si="1"/>
        <v>94.169835234474021</v>
      </c>
      <c r="F61" s="11">
        <f t="shared" si="2"/>
        <v>-5.8301647655259785</v>
      </c>
      <c r="G61" s="1">
        <f t="shared" si="3"/>
        <v>-46</v>
      </c>
    </row>
    <row r="62" spans="1:7">
      <c r="A62" s="4" t="s">
        <v>62</v>
      </c>
      <c r="B62" s="5">
        <v>660</v>
      </c>
      <c r="C62" s="1"/>
      <c r="D62" s="10">
        <f t="shared" si="0"/>
        <v>0.88829071332436071</v>
      </c>
      <c r="E62" s="11">
        <f t="shared" si="1"/>
        <v>88.829071332436072</v>
      </c>
      <c r="F62" s="11">
        <f t="shared" si="2"/>
        <v>-11.170928667563928</v>
      </c>
      <c r="G62" s="1">
        <f t="shared" si="3"/>
        <v>-83</v>
      </c>
    </row>
    <row r="63" spans="1:7">
      <c r="A63" s="4" t="s">
        <v>63</v>
      </c>
    </row>
    <row r="64" spans="1:7">
      <c r="A64" s="4" t="s">
        <v>64</v>
      </c>
    </row>
    <row r="65" spans="1:1">
      <c r="A65" s="4" t="s">
        <v>65</v>
      </c>
    </row>
    <row r="66" spans="1:1">
      <c r="A66" s="4" t="s">
        <v>66</v>
      </c>
    </row>
    <row r="67" spans="1:1">
      <c r="A67" s="6" t="s">
        <v>67</v>
      </c>
    </row>
    <row r="68" spans="1:1">
      <c r="A68" s="7" t="s">
        <v>68</v>
      </c>
    </row>
    <row r="69" spans="1:1">
      <c r="A69" s="8" t="s">
        <v>69</v>
      </c>
    </row>
    <row r="70" spans="1:1">
      <c r="A70" s="8" t="s">
        <v>70</v>
      </c>
    </row>
    <row r="71" spans="1:1">
      <c r="A71" s="9" t="s">
        <v>71</v>
      </c>
    </row>
    <row r="72" spans="1:1">
      <c r="A72" s="9" t="s">
        <v>72</v>
      </c>
    </row>
    <row r="73" spans="1:1">
      <c r="A73" s="9" t="s">
        <v>73</v>
      </c>
    </row>
    <row r="74" spans="1:1">
      <c r="A74" s="4" t="s">
        <v>74</v>
      </c>
    </row>
    <row r="75" spans="1:1">
      <c r="A75" s="4" t="s">
        <v>75</v>
      </c>
    </row>
    <row r="76" spans="1:1">
      <c r="A76" s="4" t="s">
        <v>76</v>
      </c>
    </row>
    <row r="77" spans="1:1">
      <c r="A77" s="4" t="s">
        <v>77</v>
      </c>
    </row>
    <row r="78" spans="1:1">
      <c r="A78" s="4" t="s">
        <v>78</v>
      </c>
    </row>
    <row r="79" spans="1:1">
      <c r="A79" s="6" t="s">
        <v>79</v>
      </c>
    </row>
    <row r="80" spans="1:1">
      <c r="A80" s="7" t="s">
        <v>80</v>
      </c>
    </row>
    <row r="81" spans="1:1">
      <c r="A81" s="8" t="s">
        <v>81</v>
      </c>
    </row>
    <row r="82" spans="1:1">
      <c r="A82" s="8" t="s">
        <v>82</v>
      </c>
    </row>
    <row r="83" spans="1:1">
      <c r="A83" s="9" t="s">
        <v>83</v>
      </c>
    </row>
    <row r="84" spans="1:1">
      <c r="A84" s="9" t="s">
        <v>84</v>
      </c>
    </row>
    <row r="85" spans="1:1">
      <c r="A85" s="9" t="s">
        <v>85</v>
      </c>
    </row>
    <row r="86" spans="1:1">
      <c r="A86" s="4" t="s">
        <v>86</v>
      </c>
    </row>
    <row r="87" spans="1:1">
      <c r="A87" s="4" t="s">
        <v>87</v>
      </c>
    </row>
    <row r="88" spans="1:1">
      <c r="A88" s="4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.75"/>
  <cols>
    <col min="1" max="1" width="9.140625" style="3"/>
    <col min="2" max="2" width="7" style="3" customWidth="1"/>
    <col min="3" max="3" width="9.85546875" customWidth="1"/>
  </cols>
  <sheetData>
    <row r="1" spans="1:6" ht="32.25" customHeight="1">
      <c r="A1" s="12" t="s">
        <v>0</v>
      </c>
      <c r="B1" s="12" t="s">
        <v>1</v>
      </c>
      <c r="C1" s="13" t="s">
        <v>94</v>
      </c>
      <c r="D1" s="13" t="s">
        <v>95</v>
      </c>
      <c r="E1" s="13" t="s">
        <v>97</v>
      </c>
      <c r="F1" s="13" t="s">
        <v>96</v>
      </c>
    </row>
    <row r="2" spans="1:6">
      <c r="A2" s="4" t="s">
        <v>2</v>
      </c>
      <c r="B2" s="5">
        <v>523.84</v>
      </c>
    </row>
    <row r="3" spans="1:6">
      <c r="A3" s="4" t="s">
        <v>3</v>
      </c>
      <c r="B3" s="5">
        <v>519.39</v>
      </c>
    </row>
    <row r="4" spans="1:6">
      <c r="A4" s="4" t="s">
        <v>4</v>
      </c>
      <c r="B4" s="5">
        <v>544.03</v>
      </c>
    </row>
    <row r="5" spans="1:6">
      <c r="A5" s="4" t="s">
        <v>5</v>
      </c>
      <c r="B5" s="5">
        <v>549.29999999999995</v>
      </c>
    </row>
    <row r="6" spans="1:6">
      <c r="A6" s="4" t="s">
        <v>6</v>
      </c>
      <c r="B6" s="5">
        <v>563.44000000000005</v>
      </c>
    </row>
    <row r="7" spans="1:6">
      <c r="A7" s="6" t="s">
        <v>7</v>
      </c>
      <c r="B7" s="5">
        <v>567.79</v>
      </c>
    </row>
    <row r="8" spans="1:6">
      <c r="A8" s="7" t="s">
        <v>8</v>
      </c>
      <c r="B8" s="5">
        <v>575.38</v>
      </c>
    </row>
    <row r="9" spans="1:6">
      <c r="A9" s="8" t="s">
        <v>9</v>
      </c>
      <c r="B9" s="5">
        <v>572.35</v>
      </c>
    </row>
    <row r="10" spans="1:6">
      <c r="A10" s="8" t="s">
        <v>10</v>
      </c>
      <c r="B10" s="5">
        <v>561.27</v>
      </c>
    </row>
    <row r="11" spans="1:6">
      <c r="A11" s="9" t="s">
        <v>11</v>
      </c>
      <c r="B11" s="5">
        <v>598.13</v>
      </c>
    </row>
    <row r="12" spans="1:6">
      <c r="A12" s="9" t="s">
        <v>12</v>
      </c>
      <c r="B12" s="5">
        <v>668.44</v>
      </c>
    </row>
    <row r="13" spans="1:6">
      <c r="A13" s="9" t="s">
        <v>13</v>
      </c>
      <c r="B13" s="5">
        <v>636.70000000000005</v>
      </c>
    </row>
    <row r="14" spans="1:6">
      <c r="A14" s="4" t="s">
        <v>14</v>
      </c>
      <c r="B14" s="5">
        <v>592.48</v>
      </c>
      <c r="C14" s="10">
        <f>B14/B2</f>
        <v>1.1310323762981063</v>
      </c>
      <c r="D14" s="11">
        <f>C14*100</f>
        <v>113.10323762981062</v>
      </c>
      <c r="E14" s="11">
        <f>D14-100</f>
        <v>13.103237629810621</v>
      </c>
      <c r="F14" s="1">
        <f>B14-B2</f>
        <v>68.639999999999986</v>
      </c>
    </row>
    <row r="15" spans="1:6">
      <c r="A15" s="4" t="s">
        <v>15</v>
      </c>
      <c r="B15" s="5">
        <v>558.54999999999995</v>
      </c>
      <c r="C15" s="10">
        <f t="shared" ref="C15:C62" si="0">B15/B3</f>
        <v>1.0753961377770076</v>
      </c>
      <c r="D15" s="11">
        <f t="shared" ref="D15:D62" si="1">C15*100</f>
        <v>107.53961377770077</v>
      </c>
      <c r="E15" s="11">
        <f t="shared" ref="E15:E62" si="2">D15-100</f>
        <v>7.5396137777007652</v>
      </c>
      <c r="F15" s="1">
        <f t="shared" ref="F15:F59" si="3">B15-B3</f>
        <v>39.159999999999968</v>
      </c>
    </row>
    <row r="16" spans="1:6">
      <c r="A16" s="4" t="s">
        <v>16</v>
      </c>
      <c r="B16" s="5">
        <v>599.53</v>
      </c>
      <c r="C16" s="10">
        <f t="shared" si="0"/>
        <v>1.1020164329173023</v>
      </c>
      <c r="D16" s="11">
        <f t="shared" si="1"/>
        <v>110.20164329173024</v>
      </c>
      <c r="E16" s="11">
        <f t="shared" si="2"/>
        <v>10.201643291730235</v>
      </c>
      <c r="F16" s="1">
        <f t="shared" si="3"/>
        <v>55.5</v>
      </c>
    </row>
    <row r="17" spans="1:6">
      <c r="A17" s="4" t="s">
        <v>17</v>
      </c>
      <c r="B17" s="5">
        <v>597.14</v>
      </c>
      <c r="C17" s="10">
        <f t="shared" si="0"/>
        <v>1.0870926633897688</v>
      </c>
      <c r="D17" s="11">
        <f t="shared" si="1"/>
        <v>108.70926633897689</v>
      </c>
      <c r="E17" s="11">
        <f t="shared" si="2"/>
        <v>8.7092663389768887</v>
      </c>
      <c r="F17" s="1">
        <f t="shared" si="3"/>
        <v>47.840000000000032</v>
      </c>
    </row>
    <row r="18" spans="1:6">
      <c r="A18" s="4" t="s">
        <v>18</v>
      </c>
      <c r="B18" s="5">
        <v>609.84</v>
      </c>
      <c r="C18" s="10">
        <f t="shared" si="0"/>
        <v>1.0823512707652989</v>
      </c>
      <c r="D18" s="11">
        <f t="shared" si="1"/>
        <v>108.23512707652989</v>
      </c>
      <c r="E18" s="11">
        <f t="shared" si="2"/>
        <v>8.2351270765298921</v>
      </c>
      <c r="F18" s="1">
        <f t="shared" si="3"/>
        <v>46.399999999999977</v>
      </c>
    </row>
    <row r="19" spans="1:6">
      <c r="A19" s="6" t="s">
        <v>19</v>
      </c>
      <c r="B19" s="5">
        <v>609.57000000000005</v>
      </c>
      <c r="C19" s="10">
        <f t="shared" si="0"/>
        <v>1.0735835432113987</v>
      </c>
      <c r="D19" s="11">
        <f t="shared" si="1"/>
        <v>107.35835432113987</v>
      </c>
      <c r="E19" s="11">
        <f t="shared" si="2"/>
        <v>7.3583543211398705</v>
      </c>
      <c r="F19" s="1">
        <f t="shared" si="3"/>
        <v>41.780000000000086</v>
      </c>
    </row>
    <row r="20" spans="1:6">
      <c r="A20" s="7" t="s">
        <v>20</v>
      </c>
      <c r="B20" s="5">
        <v>616.74</v>
      </c>
      <c r="C20" s="10">
        <f t="shared" si="0"/>
        <v>1.0718829295422156</v>
      </c>
      <c r="D20" s="11">
        <f t="shared" si="1"/>
        <v>107.18829295422157</v>
      </c>
      <c r="E20" s="11">
        <f t="shared" si="2"/>
        <v>7.1882929542215663</v>
      </c>
      <c r="F20" s="1">
        <f t="shared" si="3"/>
        <v>41.360000000000014</v>
      </c>
    </row>
    <row r="21" spans="1:6">
      <c r="A21" s="8" t="s">
        <v>21</v>
      </c>
      <c r="B21" s="5">
        <v>609.04</v>
      </c>
      <c r="C21" s="10">
        <f t="shared" si="0"/>
        <v>1.0641041320870095</v>
      </c>
      <c r="D21" s="11">
        <f t="shared" si="1"/>
        <v>106.41041320870094</v>
      </c>
      <c r="E21" s="11">
        <f t="shared" si="2"/>
        <v>6.4104132087009447</v>
      </c>
      <c r="F21" s="1">
        <f t="shared" si="3"/>
        <v>36.689999999999941</v>
      </c>
    </row>
    <row r="22" spans="1:6">
      <c r="A22" s="8" t="s">
        <v>22</v>
      </c>
      <c r="B22" s="5">
        <v>606.96</v>
      </c>
      <c r="C22" s="10">
        <f t="shared" si="0"/>
        <v>1.0814046715484527</v>
      </c>
      <c r="D22" s="11">
        <f t="shared" si="1"/>
        <v>108.14046715484527</v>
      </c>
      <c r="E22" s="11">
        <f t="shared" si="2"/>
        <v>8.1404671548452683</v>
      </c>
      <c r="F22" s="1">
        <f t="shared" si="3"/>
        <v>45.690000000000055</v>
      </c>
    </row>
    <row r="23" spans="1:6">
      <c r="A23" s="9" t="s">
        <v>23</v>
      </c>
      <c r="B23" s="5">
        <v>639.42999999999995</v>
      </c>
      <c r="C23" s="10">
        <f t="shared" si="0"/>
        <v>1.0690485345995018</v>
      </c>
      <c r="D23" s="11">
        <f t="shared" si="1"/>
        <v>106.90485345995017</v>
      </c>
      <c r="E23" s="11">
        <f t="shared" si="2"/>
        <v>6.904853459950175</v>
      </c>
      <c r="F23" s="1">
        <f t="shared" si="3"/>
        <v>41.299999999999955</v>
      </c>
    </row>
    <row r="24" spans="1:6">
      <c r="A24" s="9" t="s">
        <v>24</v>
      </c>
      <c r="B24" s="5">
        <v>682.51</v>
      </c>
      <c r="C24" s="10">
        <f t="shared" si="0"/>
        <v>1.0210490096343725</v>
      </c>
      <c r="D24" s="11">
        <f t="shared" si="1"/>
        <v>102.10490096343725</v>
      </c>
      <c r="E24" s="11">
        <f t="shared" si="2"/>
        <v>2.1049009634372453</v>
      </c>
      <c r="F24" s="1">
        <f t="shared" si="3"/>
        <v>14.069999999999936</v>
      </c>
    </row>
    <row r="25" spans="1:6">
      <c r="A25" s="9" t="s">
        <v>25</v>
      </c>
      <c r="B25" s="5">
        <v>678.19</v>
      </c>
      <c r="C25" s="10">
        <f t="shared" si="0"/>
        <v>1.0651641275325898</v>
      </c>
      <c r="D25" s="11">
        <f t="shared" si="1"/>
        <v>106.51641275325898</v>
      </c>
      <c r="E25" s="11">
        <f t="shared" si="2"/>
        <v>6.516412753258976</v>
      </c>
      <c r="F25" s="1">
        <f t="shared" si="3"/>
        <v>41.490000000000009</v>
      </c>
    </row>
    <row r="26" spans="1:6">
      <c r="A26" s="4" t="s">
        <v>26</v>
      </c>
      <c r="B26" s="5">
        <v>630.29</v>
      </c>
      <c r="C26" s="10">
        <f t="shared" si="0"/>
        <v>1.0638165001350255</v>
      </c>
      <c r="D26" s="11">
        <f t="shared" si="1"/>
        <v>106.38165001350255</v>
      </c>
      <c r="E26" s="11">
        <f t="shared" si="2"/>
        <v>6.3816500135025507</v>
      </c>
      <c r="F26" s="1">
        <f t="shared" si="3"/>
        <v>37.809999999999945</v>
      </c>
    </row>
    <row r="27" spans="1:6">
      <c r="A27" s="4" t="s">
        <v>27</v>
      </c>
      <c r="B27" s="5">
        <v>614.37</v>
      </c>
      <c r="C27" s="10">
        <f t="shared" si="0"/>
        <v>1.0999373377495301</v>
      </c>
      <c r="D27" s="11">
        <f t="shared" si="1"/>
        <v>109.993733774953</v>
      </c>
      <c r="E27" s="11">
        <f t="shared" si="2"/>
        <v>9.9937337749530002</v>
      </c>
      <c r="F27" s="1">
        <f t="shared" si="3"/>
        <v>55.82000000000005</v>
      </c>
    </row>
    <row r="28" spans="1:6">
      <c r="A28" s="2" t="s">
        <v>28</v>
      </c>
      <c r="B28" s="5">
        <v>667.58</v>
      </c>
      <c r="C28" s="10">
        <f t="shared" si="0"/>
        <v>1.1135055793705071</v>
      </c>
      <c r="D28" s="11">
        <f t="shared" si="1"/>
        <v>111.35055793705071</v>
      </c>
      <c r="E28" s="11">
        <f t="shared" si="2"/>
        <v>11.350557937050709</v>
      </c>
      <c r="F28" s="1">
        <f t="shared" si="3"/>
        <v>68.050000000000068</v>
      </c>
    </row>
    <row r="29" spans="1:6">
      <c r="A29" s="2" t="s">
        <v>29</v>
      </c>
      <c r="B29" s="5">
        <v>628.1</v>
      </c>
      <c r="C29" s="10">
        <f t="shared" si="0"/>
        <v>1.051847138024584</v>
      </c>
      <c r="D29" s="11">
        <f t="shared" si="1"/>
        <v>105.18471380245839</v>
      </c>
      <c r="E29" s="11">
        <f t="shared" si="2"/>
        <v>5.1847138024583899</v>
      </c>
      <c r="F29" s="1">
        <f t="shared" si="3"/>
        <v>30.960000000000036</v>
      </c>
    </row>
    <row r="30" spans="1:6">
      <c r="A30" s="4" t="s">
        <v>30</v>
      </c>
      <c r="B30" s="5">
        <v>654.37</v>
      </c>
      <c r="C30" s="10">
        <f t="shared" si="0"/>
        <v>1.0730191525646071</v>
      </c>
      <c r="D30" s="11">
        <f t="shared" si="1"/>
        <v>107.30191525646072</v>
      </c>
      <c r="E30" s="11">
        <f t="shared" si="2"/>
        <v>7.3019152564607168</v>
      </c>
      <c r="F30" s="1">
        <f t="shared" si="3"/>
        <v>44.529999999999973</v>
      </c>
    </row>
    <row r="31" spans="1:6">
      <c r="A31" s="6" t="s">
        <v>31</v>
      </c>
      <c r="B31" s="5">
        <v>658.16</v>
      </c>
      <c r="C31" s="10">
        <f t="shared" si="0"/>
        <v>1.0797119280804499</v>
      </c>
      <c r="D31" s="11">
        <f t="shared" si="1"/>
        <v>107.97119280804499</v>
      </c>
      <c r="E31" s="11">
        <f t="shared" si="2"/>
        <v>7.9711928080449894</v>
      </c>
      <c r="F31" s="1">
        <f t="shared" si="3"/>
        <v>48.589999999999918</v>
      </c>
    </row>
    <row r="32" spans="1:6">
      <c r="A32" s="7" t="s">
        <v>32</v>
      </c>
      <c r="B32" s="5">
        <v>658.73</v>
      </c>
      <c r="C32" s="10">
        <f t="shared" si="0"/>
        <v>1.0680837954405422</v>
      </c>
      <c r="D32" s="11">
        <f t="shared" si="1"/>
        <v>106.80837954405422</v>
      </c>
      <c r="E32" s="11">
        <f t="shared" si="2"/>
        <v>6.808379544054219</v>
      </c>
      <c r="F32" s="1">
        <f t="shared" si="3"/>
        <v>41.990000000000009</v>
      </c>
    </row>
    <row r="33" spans="1:6">
      <c r="A33" s="8" t="s">
        <v>33</v>
      </c>
      <c r="B33" s="5">
        <v>641.52</v>
      </c>
      <c r="C33" s="10">
        <f t="shared" si="0"/>
        <v>1.0533298305530014</v>
      </c>
      <c r="D33" s="11">
        <f t="shared" si="1"/>
        <v>105.33298305530015</v>
      </c>
      <c r="E33" s="11">
        <f t="shared" si="2"/>
        <v>5.3329830553001472</v>
      </c>
      <c r="F33" s="1">
        <f t="shared" si="3"/>
        <v>32.480000000000018</v>
      </c>
    </row>
    <row r="34" spans="1:6">
      <c r="A34" s="8" t="s">
        <v>34</v>
      </c>
      <c r="B34" s="5">
        <v>658.57</v>
      </c>
      <c r="C34" s="10">
        <f t="shared" si="0"/>
        <v>1.0850303150125213</v>
      </c>
      <c r="D34" s="11">
        <f t="shared" si="1"/>
        <v>108.50303150125214</v>
      </c>
      <c r="E34" s="11">
        <f t="shared" si="2"/>
        <v>8.5030315012521385</v>
      </c>
      <c r="F34" s="1">
        <f t="shared" si="3"/>
        <v>51.610000000000014</v>
      </c>
    </row>
    <row r="35" spans="1:6">
      <c r="A35" s="9" t="s">
        <v>35</v>
      </c>
      <c r="B35" s="5">
        <v>670.73</v>
      </c>
      <c r="C35" s="10">
        <f t="shared" si="0"/>
        <v>1.0489498459565552</v>
      </c>
      <c r="D35" s="11">
        <f t="shared" si="1"/>
        <v>104.89498459565552</v>
      </c>
      <c r="E35" s="11">
        <f t="shared" si="2"/>
        <v>4.8949845956555151</v>
      </c>
      <c r="F35" s="1">
        <f t="shared" si="3"/>
        <v>31.300000000000068</v>
      </c>
    </row>
    <row r="36" spans="1:6">
      <c r="A36" s="9" t="s">
        <v>36</v>
      </c>
      <c r="B36" s="5">
        <v>699.59</v>
      </c>
      <c r="C36" s="10">
        <f t="shared" si="0"/>
        <v>1.0250252743549546</v>
      </c>
      <c r="D36" s="11">
        <f t="shared" si="1"/>
        <v>102.50252743549547</v>
      </c>
      <c r="E36" s="11">
        <f t="shared" si="2"/>
        <v>2.5025274354954661</v>
      </c>
      <c r="F36" s="1">
        <f t="shared" si="3"/>
        <v>17.080000000000041</v>
      </c>
    </row>
    <row r="37" spans="1:6">
      <c r="A37" s="9" t="s">
        <v>37</v>
      </c>
      <c r="B37" s="5">
        <v>721.56</v>
      </c>
      <c r="C37" s="10">
        <f t="shared" si="0"/>
        <v>1.0639496306344829</v>
      </c>
      <c r="D37" s="11">
        <f t="shared" si="1"/>
        <v>106.39496306344829</v>
      </c>
      <c r="E37" s="11">
        <f t="shared" si="2"/>
        <v>6.3949630634482872</v>
      </c>
      <c r="F37" s="1">
        <f t="shared" si="3"/>
        <v>43.369999999999891</v>
      </c>
    </row>
    <row r="38" spans="1:6">
      <c r="A38" s="4" t="s">
        <v>38</v>
      </c>
      <c r="B38" s="5">
        <v>662.64</v>
      </c>
      <c r="C38" s="10">
        <f t="shared" si="0"/>
        <v>1.0513255802884387</v>
      </c>
      <c r="D38" s="11">
        <f t="shared" si="1"/>
        <v>105.13255802884387</v>
      </c>
      <c r="E38" s="11">
        <f t="shared" si="2"/>
        <v>5.1325580288438744</v>
      </c>
      <c r="F38" s="1">
        <f t="shared" si="3"/>
        <v>32.350000000000023</v>
      </c>
    </row>
    <row r="39" spans="1:6">
      <c r="A39" s="4" t="s">
        <v>39</v>
      </c>
      <c r="B39" s="5">
        <v>626.07000000000005</v>
      </c>
      <c r="C39" s="10">
        <f t="shared" si="0"/>
        <v>1.0190438986278627</v>
      </c>
      <c r="D39" s="11">
        <f t="shared" si="1"/>
        <v>101.90438986278627</v>
      </c>
      <c r="E39" s="11">
        <f t="shared" si="2"/>
        <v>1.9043898627862745</v>
      </c>
      <c r="F39" s="1">
        <f t="shared" si="3"/>
        <v>11.700000000000045</v>
      </c>
    </row>
    <row r="40" spans="1:6">
      <c r="A40" s="2" t="s">
        <v>40</v>
      </c>
      <c r="B40" s="5">
        <v>666.2</v>
      </c>
      <c r="C40" s="10">
        <f t="shared" si="0"/>
        <v>0.99793283202013239</v>
      </c>
      <c r="D40" s="11">
        <f t="shared" si="1"/>
        <v>99.793283202013242</v>
      </c>
      <c r="E40" s="11">
        <f t="shared" si="2"/>
        <v>-0.20671679798675768</v>
      </c>
      <c r="F40" s="1">
        <f t="shared" si="3"/>
        <v>-1.3799999999999955</v>
      </c>
    </row>
    <row r="41" spans="1:6">
      <c r="A41" s="2" t="s">
        <v>41</v>
      </c>
      <c r="B41" s="5">
        <v>674.97</v>
      </c>
      <c r="C41" s="10">
        <f t="shared" si="0"/>
        <v>1.0746218754975323</v>
      </c>
      <c r="D41" s="11">
        <f t="shared" si="1"/>
        <v>107.46218754975322</v>
      </c>
      <c r="E41" s="11">
        <f t="shared" si="2"/>
        <v>7.4621875497532244</v>
      </c>
      <c r="F41" s="1">
        <f t="shared" si="3"/>
        <v>46.870000000000005</v>
      </c>
    </row>
    <row r="42" spans="1:6">
      <c r="A42" s="4" t="s">
        <v>42</v>
      </c>
      <c r="B42" s="5">
        <v>668.79</v>
      </c>
      <c r="C42" s="10">
        <f t="shared" si="0"/>
        <v>1.0220364625517673</v>
      </c>
      <c r="D42" s="11">
        <f t="shared" si="1"/>
        <v>102.20364625517672</v>
      </c>
      <c r="E42" s="11">
        <f t="shared" si="2"/>
        <v>2.2036462551767215</v>
      </c>
      <c r="F42" s="1">
        <f t="shared" si="3"/>
        <v>14.419999999999959</v>
      </c>
    </row>
    <row r="43" spans="1:6">
      <c r="A43" s="6" t="s">
        <v>43</v>
      </c>
      <c r="B43" s="5">
        <v>680.46</v>
      </c>
      <c r="C43" s="10">
        <f t="shared" si="0"/>
        <v>1.0338823386410601</v>
      </c>
      <c r="D43" s="11">
        <f t="shared" si="1"/>
        <v>103.388233864106</v>
      </c>
      <c r="E43" s="11">
        <f t="shared" si="2"/>
        <v>3.3882338641059988</v>
      </c>
      <c r="F43" s="1">
        <f t="shared" si="3"/>
        <v>22.300000000000068</v>
      </c>
    </row>
    <row r="44" spans="1:6">
      <c r="A44" s="7" t="s">
        <v>44</v>
      </c>
      <c r="B44" s="5">
        <v>679.94</v>
      </c>
      <c r="C44" s="10">
        <f t="shared" si="0"/>
        <v>1.0321983210116437</v>
      </c>
      <c r="D44" s="11">
        <f t="shared" si="1"/>
        <v>103.21983210116437</v>
      </c>
      <c r="E44" s="11">
        <f t="shared" si="2"/>
        <v>3.2198321011643714</v>
      </c>
      <c r="F44" s="1">
        <f t="shared" si="3"/>
        <v>21.210000000000036</v>
      </c>
    </row>
    <row r="45" spans="1:6">
      <c r="A45" s="8" t="s">
        <v>45</v>
      </c>
      <c r="B45" s="5">
        <v>666.43</v>
      </c>
      <c r="C45" s="10">
        <f t="shared" si="0"/>
        <v>1.0388296545703952</v>
      </c>
      <c r="D45" s="11">
        <f t="shared" si="1"/>
        <v>103.88296545703952</v>
      </c>
      <c r="E45" s="11">
        <f t="shared" si="2"/>
        <v>3.8829654570395178</v>
      </c>
      <c r="F45" s="1">
        <f t="shared" si="3"/>
        <v>24.909999999999968</v>
      </c>
    </row>
    <row r="46" spans="1:6">
      <c r="A46" s="8" t="s">
        <v>46</v>
      </c>
      <c r="B46" s="5">
        <v>683.42</v>
      </c>
      <c r="C46" s="10">
        <f t="shared" si="0"/>
        <v>1.0377332705710858</v>
      </c>
      <c r="D46" s="11">
        <f t="shared" si="1"/>
        <v>103.77332705710857</v>
      </c>
      <c r="E46" s="11">
        <f t="shared" si="2"/>
        <v>3.773327057108574</v>
      </c>
      <c r="F46" s="1">
        <f t="shared" si="3"/>
        <v>24.849999999999909</v>
      </c>
    </row>
    <row r="47" spans="1:6">
      <c r="A47" s="9" t="s">
        <v>47</v>
      </c>
      <c r="B47" s="5">
        <v>688.4</v>
      </c>
      <c r="C47" s="10">
        <f t="shared" si="0"/>
        <v>1.0263444306949145</v>
      </c>
      <c r="D47" s="11">
        <f t="shared" si="1"/>
        <v>102.63444306949145</v>
      </c>
      <c r="E47" s="11">
        <f t="shared" si="2"/>
        <v>2.6344430694914536</v>
      </c>
      <c r="F47" s="1">
        <f t="shared" si="3"/>
        <v>17.669999999999959</v>
      </c>
    </row>
    <row r="48" spans="1:6">
      <c r="A48" s="9" t="s">
        <v>48</v>
      </c>
      <c r="B48" s="5">
        <v>745.47</v>
      </c>
      <c r="C48" s="10">
        <f t="shared" si="0"/>
        <v>1.0655812690290027</v>
      </c>
      <c r="D48" s="11">
        <f t="shared" si="1"/>
        <v>106.55812690290027</v>
      </c>
      <c r="E48" s="11">
        <f t="shared" si="2"/>
        <v>6.5581269029002698</v>
      </c>
      <c r="F48" s="1">
        <f t="shared" si="3"/>
        <v>45.879999999999995</v>
      </c>
    </row>
    <row r="49" spans="1:6">
      <c r="A49" s="9" t="s">
        <v>49</v>
      </c>
      <c r="B49" s="5">
        <v>731.98</v>
      </c>
      <c r="C49" s="10">
        <f t="shared" si="0"/>
        <v>1.014440933532901</v>
      </c>
      <c r="D49" s="11">
        <f t="shared" si="1"/>
        <v>101.4440933532901</v>
      </c>
      <c r="E49" s="11">
        <f t="shared" si="2"/>
        <v>1.4440933532900999</v>
      </c>
      <c r="F49" s="1">
        <f t="shared" si="3"/>
        <v>10.420000000000073</v>
      </c>
    </row>
    <row r="50" spans="1:6">
      <c r="A50" s="4" t="s">
        <v>50</v>
      </c>
      <c r="B50" s="5">
        <v>678</v>
      </c>
      <c r="C50" s="10">
        <f t="shared" si="0"/>
        <v>1.0231800072437522</v>
      </c>
      <c r="D50" s="11">
        <f t="shared" si="1"/>
        <v>102.31800072437522</v>
      </c>
      <c r="E50" s="11">
        <f t="shared" si="2"/>
        <v>2.3180007243752243</v>
      </c>
      <c r="F50" s="1">
        <f t="shared" si="3"/>
        <v>15.360000000000014</v>
      </c>
    </row>
    <row r="51" spans="1:6">
      <c r="A51" s="4" t="s">
        <v>51</v>
      </c>
      <c r="B51" s="5">
        <v>648</v>
      </c>
      <c r="C51" s="10">
        <f t="shared" si="0"/>
        <v>1.0350280320092002</v>
      </c>
      <c r="D51" s="11">
        <f t="shared" si="1"/>
        <v>103.50280320092003</v>
      </c>
      <c r="E51" s="11">
        <f t="shared" si="2"/>
        <v>3.5028032009200274</v>
      </c>
      <c r="F51" s="1">
        <f t="shared" si="3"/>
        <v>21.92999999999995</v>
      </c>
    </row>
    <row r="52" spans="1:6">
      <c r="A52" s="2" t="s">
        <v>52</v>
      </c>
      <c r="B52" s="5">
        <v>715</v>
      </c>
      <c r="C52" s="10">
        <f t="shared" si="0"/>
        <v>1.0732512758931252</v>
      </c>
      <c r="D52" s="11">
        <f t="shared" si="1"/>
        <v>107.32512758931252</v>
      </c>
      <c r="E52" s="11">
        <f t="shared" si="2"/>
        <v>7.3251275893125154</v>
      </c>
      <c r="F52" s="1">
        <f t="shared" si="3"/>
        <v>48.799999999999955</v>
      </c>
    </row>
    <row r="53" spans="1:6">
      <c r="A53" s="2" t="s">
        <v>53</v>
      </c>
      <c r="B53" s="5">
        <v>686</v>
      </c>
      <c r="C53" s="10">
        <f t="shared" si="0"/>
        <v>1.0163414670281641</v>
      </c>
      <c r="D53" s="11">
        <f t="shared" si="1"/>
        <v>101.63414670281641</v>
      </c>
      <c r="E53" s="11">
        <f t="shared" si="2"/>
        <v>1.6341467028164089</v>
      </c>
      <c r="F53" s="1">
        <f t="shared" si="3"/>
        <v>11.029999999999973</v>
      </c>
    </row>
    <row r="54" spans="1:6">
      <c r="A54" s="4" t="s">
        <v>54</v>
      </c>
      <c r="B54" s="5">
        <v>668</v>
      </c>
      <c r="C54" s="10">
        <f t="shared" si="0"/>
        <v>0.99881876224225841</v>
      </c>
      <c r="D54" s="11">
        <f t="shared" si="1"/>
        <v>99.881876224225834</v>
      </c>
      <c r="E54" s="11">
        <f t="shared" si="2"/>
        <v>-0.11812377577416555</v>
      </c>
      <c r="F54" s="1">
        <f t="shared" si="3"/>
        <v>-0.78999999999996362</v>
      </c>
    </row>
    <row r="55" spans="1:6">
      <c r="A55" s="6" t="s">
        <v>55</v>
      </c>
      <c r="B55" s="5">
        <v>702</v>
      </c>
      <c r="C55" s="10">
        <f t="shared" si="0"/>
        <v>1.0316550568732916</v>
      </c>
      <c r="D55" s="11">
        <f t="shared" si="1"/>
        <v>103.16550568732916</v>
      </c>
      <c r="E55" s="11">
        <f t="shared" si="2"/>
        <v>3.1655056873291585</v>
      </c>
      <c r="F55" s="1">
        <f t="shared" si="3"/>
        <v>21.539999999999964</v>
      </c>
    </row>
    <row r="56" spans="1:6">
      <c r="A56" s="7" t="s">
        <v>56</v>
      </c>
      <c r="B56" s="5">
        <v>692</v>
      </c>
      <c r="C56" s="10">
        <f t="shared" si="0"/>
        <v>1.0177368591346294</v>
      </c>
      <c r="D56" s="11">
        <f t="shared" si="1"/>
        <v>101.77368591346294</v>
      </c>
      <c r="E56" s="11">
        <f t="shared" si="2"/>
        <v>1.7736859134629412</v>
      </c>
      <c r="F56" s="1">
        <f t="shared" si="3"/>
        <v>12.059999999999945</v>
      </c>
    </row>
    <row r="57" spans="1:6">
      <c r="A57" s="8" t="s">
        <v>57</v>
      </c>
      <c r="B57" s="5">
        <v>683</v>
      </c>
      <c r="C57" s="10">
        <f t="shared" si="0"/>
        <v>1.0248638266584638</v>
      </c>
      <c r="D57" s="11">
        <f t="shared" si="1"/>
        <v>102.48638266584638</v>
      </c>
      <c r="E57" s="11">
        <f t="shared" si="2"/>
        <v>2.4863826658463779</v>
      </c>
      <c r="F57" s="1">
        <f t="shared" si="3"/>
        <v>16.57000000000005</v>
      </c>
    </row>
    <row r="58" spans="1:6">
      <c r="A58" s="8" t="s">
        <v>58</v>
      </c>
      <c r="B58" s="5">
        <v>691</v>
      </c>
      <c r="C58" s="10">
        <f t="shared" si="0"/>
        <v>1.0110912762283808</v>
      </c>
      <c r="D58" s="11">
        <f t="shared" si="1"/>
        <v>101.10912762283807</v>
      </c>
      <c r="E58" s="11">
        <f t="shared" si="2"/>
        <v>1.1091276228380735</v>
      </c>
      <c r="F58" s="1">
        <f t="shared" si="3"/>
        <v>7.5800000000000409</v>
      </c>
    </row>
    <row r="59" spans="1:6">
      <c r="A59" s="9" t="s">
        <v>59</v>
      </c>
      <c r="B59" s="5">
        <v>685</v>
      </c>
      <c r="C59" s="10">
        <f t="shared" si="0"/>
        <v>0.99506101104009304</v>
      </c>
      <c r="D59" s="11">
        <f t="shared" si="1"/>
        <v>99.506101104009304</v>
      </c>
      <c r="E59" s="11">
        <f t="shared" si="2"/>
        <v>-0.49389889599069647</v>
      </c>
      <c r="F59" s="1">
        <f t="shared" si="3"/>
        <v>-3.3999999999999773</v>
      </c>
    </row>
    <row r="60" spans="1:6">
      <c r="A60" s="9" t="s">
        <v>60</v>
      </c>
      <c r="B60" s="5">
        <v>789</v>
      </c>
      <c r="C60" s="10">
        <f t="shared" si="0"/>
        <v>1.0583926918588273</v>
      </c>
      <c r="D60" s="11">
        <f t="shared" si="1"/>
        <v>105.83926918588273</v>
      </c>
      <c r="E60" s="11">
        <f t="shared" si="2"/>
        <v>5.8392691858827277</v>
      </c>
      <c r="F60" s="1">
        <f>B60-B48</f>
        <v>43.529999999999973</v>
      </c>
    </row>
    <row r="61" spans="1:6">
      <c r="A61" s="9" t="s">
        <v>61</v>
      </c>
      <c r="B61" s="5">
        <v>743</v>
      </c>
      <c r="C61" s="10">
        <f t="shared" si="0"/>
        <v>1.015055056149075</v>
      </c>
      <c r="D61" s="11">
        <f t="shared" si="1"/>
        <v>101.50550561490749</v>
      </c>
      <c r="E61" s="11">
        <f t="shared" si="2"/>
        <v>1.5055056149074915</v>
      </c>
      <c r="F61" s="1">
        <f>B61-B49</f>
        <v>11.019999999999982</v>
      </c>
    </row>
    <row r="62" spans="1:6">
      <c r="A62" s="4" t="s">
        <v>62</v>
      </c>
      <c r="B62" s="5">
        <v>660</v>
      </c>
      <c r="C62" s="10">
        <f t="shared" si="0"/>
        <v>0.97345132743362828</v>
      </c>
      <c r="D62" s="11">
        <f t="shared" si="1"/>
        <v>97.345132743362825</v>
      </c>
      <c r="E62" s="11">
        <f t="shared" si="2"/>
        <v>-2.6548672566371749</v>
      </c>
      <c r="F62" s="1">
        <f>B62-B50</f>
        <v>-18</v>
      </c>
    </row>
    <row r="63" spans="1:6">
      <c r="A63" s="4" t="s">
        <v>63</v>
      </c>
    </row>
    <row r="64" spans="1:6">
      <c r="A64" s="4" t="s">
        <v>64</v>
      </c>
    </row>
    <row r="65" spans="1:1">
      <c r="A65" s="4" t="s">
        <v>65</v>
      </c>
    </row>
    <row r="66" spans="1:1">
      <c r="A66" s="4" t="s">
        <v>66</v>
      </c>
    </row>
    <row r="67" spans="1:1">
      <c r="A67" s="6" t="s">
        <v>67</v>
      </c>
    </row>
    <row r="68" spans="1:1">
      <c r="A68" s="7" t="s">
        <v>68</v>
      </c>
    </row>
    <row r="69" spans="1:1">
      <c r="A69" s="8" t="s">
        <v>69</v>
      </c>
    </row>
    <row r="70" spans="1:1">
      <c r="A70" s="8" t="s">
        <v>70</v>
      </c>
    </row>
    <row r="71" spans="1:1">
      <c r="A71" s="9" t="s">
        <v>71</v>
      </c>
    </row>
    <row r="72" spans="1:1">
      <c r="A72" s="9" t="s">
        <v>72</v>
      </c>
    </row>
    <row r="73" spans="1:1">
      <c r="A73" s="9" t="s">
        <v>73</v>
      </c>
    </row>
    <row r="74" spans="1:1">
      <c r="A74" s="4" t="s">
        <v>74</v>
      </c>
    </row>
    <row r="75" spans="1:1">
      <c r="A75" s="4" t="s">
        <v>75</v>
      </c>
    </row>
    <row r="76" spans="1:1">
      <c r="A76" s="4" t="s">
        <v>76</v>
      </c>
    </row>
    <row r="77" spans="1:1">
      <c r="A77" s="4" t="s">
        <v>77</v>
      </c>
    </row>
    <row r="78" spans="1:1">
      <c r="A78" s="4" t="s">
        <v>78</v>
      </c>
    </row>
    <row r="79" spans="1:1">
      <c r="A79" s="6" t="s">
        <v>79</v>
      </c>
    </row>
    <row r="80" spans="1:1">
      <c r="A80" s="7" t="s">
        <v>80</v>
      </c>
    </row>
    <row r="81" spans="1:1">
      <c r="A81" s="8" t="s">
        <v>81</v>
      </c>
    </row>
    <row r="82" spans="1:1">
      <c r="A82" s="8" t="s">
        <v>82</v>
      </c>
    </row>
    <row r="83" spans="1:1">
      <c r="A83" s="9" t="s">
        <v>83</v>
      </c>
    </row>
    <row r="84" spans="1:1">
      <c r="A84" s="9" t="s">
        <v>84</v>
      </c>
    </row>
    <row r="85" spans="1:1">
      <c r="A85" s="9" t="s">
        <v>85</v>
      </c>
    </row>
    <row r="86" spans="1:1">
      <c r="A86" s="4" t="s">
        <v>86</v>
      </c>
    </row>
    <row r="87" spans="1:1">
      <c r="A87" s="4" t="s">
        <v>87</v>
      </c>
    </row>
    <row r="88" spans="1:1">
      <c r="A88" s="4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1"/>
  <sheetViews>
    <sheetView workbookViewId="0">
      <pane xSplit="1" ySplit="1" topLeftCell="B37" activePane="bottomRight" state="frozen"/>
      <selection pane="topRight" activeCell="B1" sqref="B1"/>
      <selection pane="bottomLeft" activeCell="A2" sqref="A2"/>
      <selection pane="bottomRight" activeCell="E67" sqref="E67"/>
    </sheetView>
  </sheetViews>
  <sheetFormatPr defaultRowHeight="15.75"/>
  <cols>
    <col min="1" max="1" width="7.7109375" style="3" bestFit="1" customWidth="1"/>
    <col min="2" max="2" width="7.28515625" style="3" bestFit="1" customWidth="1"/>
    <col min="3" max="3" width="8.140625" bestFit="1" customWidth="1"/>
    <col min="4" max="5" width="8.7109375" bestFit="1" customWidth="1"/>
    <col min="6" max="6" width="9.28515625" bestFit="1" customWidth="1"/>
    <col min="7" max="7" width="6.42578125" customWidth="1"/>
    <col min="8" max="8" width="8.7109375" bestFit="1" customWidth="1"/>
  </cols>
  <sheetData>
    <row r="1" spans="1:8" ht="32.25" customHeight="1">
      <c r="A1" s="12" t="s">
        <v>0</v>
      </c>
      <c r="B1" s="12" t="s">
        <v>1</v>
      </c>
      <c r="C1" s="13" t="s">
        <v>98</v>
      </c>
      <c r="D1" s="13" t="s">
        <v>90</v>
      </c>
      <c r="E1" s="13" t="s">
        <v>93</v>
      </c>
      <c r="F1" s="13" t="s">
        <v>94</v>
      </c>
      <c r="G1" s="13" t="s">
        <v>97</v>
      </c>
      <c r="H1" s="13" t="s">
        <v>96</v>
      </c>
    </row>
    <row r="2" spans="1:8">
      <c r="A2" s="4" t="s">
        <v>2</v>
      </c>
      <c r="B2" s="5">
        <v>523.84</v>
      </c>
    </row>
    <row r="3" spans="1:8">
      <c r="A3" s="4" t="s">
        <v>3</v>
      </c>
      <c r="B3" s="5">
        <v>519.39</v>
      </c>
      <c r="C3" s="10">
        <f>B3/B2</f>
        <v>0.99150503970678061</v>
      </c>
      <c r="D3" s="11">
        <f>100*C3-100</f>
        <v>-0.84949602932194068</v>
      </c>
      <c r="E3" s="1">
        <f>B3-B2</f>
        <v>-4.4500000000000455</v>
      </c>
    </row>
    <row r="4" spans="1:8">
      <c r="A4" s="4" t="s">
        <v>4</v>
      </c>
      <c r="B4" s="5">
        <v>544.03</v>
      </c>
      <c r="C4" s="10">
        <f t="shared" ref="C4:C62" si="0">B4/B3</f>
        <v>1.0474402664664317</v>
      </c>
      <c r="D4" s="11">
        <f t="shared" ref="D4:D62" si="1">100*C4-100</f>
        <v>4.744026646643178</v>
      </c>
      <c r="E4" s="1">
        <f t="shared" ref="E4:E62" si="2">B4-B3</f>
        <v>24.639999999999986</v>
      </c>
    </row>
    <row r="5" spans="1:8">
      <c r="A5" s="4" t="s">
        <v>5</v>
      </c>
      <c r="B5" s="5">
        <v>549.29999999999995</v>
      </c>
      <c r="C5" s="10">
        <f t="shared" si="0"/>
        <v>1.0096869657923275</v>
      </c>
      <c r="D5" s="11">
        <f t="shared" si="1"/>
        <v>0.96869657923275554</v>
      </c>
      <c r="E5" s="1">
        <f t="shared" si="2"/>
        <v>5.2699999999999818</v>
      </c>
    </row>
    <row r="6" spans="1:8">
      <c r="A6" s="4" t="s">
        <v>6</v>
      </c>
      <c r="B6" s="5">
        <v>563.44000000000005</v>
      </c>
      <c r="C6" s="10">
        <f t="shared" si="0"/>
        <v>1.0257418532677955</v>
      </c>
      <c r="D6" s="11">
        <f t="shared" si="1"/>
        <v>2.5741853267795562</v>
      </c>
      <c r="E6" s="1">
        <f t="shared" si="2"/>
        <v>14.1400000000001</v>
      </c>
    </row>
    <row r="7" spans="1:8">
      <c r="A7" s="6" t="s">
        <v>7</v>
      </c>
      <c r="B7" s="5">
        <v>567.79</v>
      </c>
      <c r="C7" s="10">
        <f t="shared" si="0"/>
        <v>1.0077204316342465</v>
      </c>
      <c r="D7" s="11">
        <f t="shared" si="1"/>
        <v>0.77204316342465518</v>
      </c>
      <c r="E7" s="1">
        <f t="shared" si="2"/>
        <v>4.3499999999999091</v>
      </c>
    </row>
    <row r="8" spans="1:8">
      <c r="A8" s="7" t="s">
        <v>8</v>
      </c>
      <c r="B8" s="5">
        <v>575.38</v>
      </c>
      <c r="C8" s="10">
        <f t="shared" si="0"/>
        <v>1.0133676183095863</v>
      </c>
      <c r="D8" s="11">
        <f t="shared" si="1"/>
        <v>1.3367618309586362</v>
      </c>
      <c r="E8" s="1">
        <f t="shared" si="2"/>
        <v>7.5900000000000318</v>
      </c>
    </row>
    <row r="9" spans="1:8">
      <c r="A9" s="8" t="s">
        <v>9</v>
      </c>
      <c r="B9" s="5">
        <v>572.35</v>
      </c>
      <c r="C9" s="10">
        <f t="shared" si="0"/>
        <v>0.99473391497792762</v>
      </c>
      <c r="D9" s="11">
        <f t="shared" si="1"/>
        <v>-0.52660850220723887</v>
      </c>
      <c r="E9" s="1">
        <f t="shared" si="2"/>
        <v>-3.0299999999999727</v>
      </c>
    </row>
    <row r="10" spans="1:8">
      <c r="A10" s="8" t="s">
        <v>10</v>
      </c>
      <c r="B10" s="5">
        <v>561.27</v>
      </c>
      <c r="C10" s="10">
        <f t="shared" si="0"/>
        <v>0.98064121603913679</v>
      </c>
      <c r="D10" s="11">
        <f t="shared" si="1"/>
        <v>-1.9358783960863235</v>
      </c>
      <c r="E10" s="1">
        <f t="shared" si="2"/>
        <v>-11.080000000000041</v>
      </c>
    </row>
    <row r="11" spans="1:8">
      <c r="A11" s="9" t="s">
        <v>11</v>
      </c>
      <c r="B11" s="5">
        <v>598.13</v>
      </c>
      <c r="C11" s="10">
        <f t="shared" si="0"/>
        <v>1.0656724927396797</v>
      </c>
      <c r="D11" s="11">
        <f t="shared" si="1"/>
        <v>6.567249273967974</v>
      </c>
      <c r="E11" s="1">
        <f t="shared" si="2"/>
        <v>36.860000000000014</v>
      </c>
    </row>
    <row r="12" spans="1:8">
      <c r="A12" s="9" t="s">
        <v>12</v>
      </c>
      <c r="B12" s="5">
        <v>668.44</v>
      </c>
      <c r="C12" s="10">
        <f t="shared" si="0"/>
        <v>1.1175496965542608</v>
      </c>
      <c r="D12" s="11">
        <f t="shared" si="1"/>
        <v>11.754969655426081</v>
      </c>
      <c r="E12" s="1">
        <f t="shared" si="2"/>
        <v>70.310000000000059</v>
      </c>
    </row>
    <row r="13" spans="1:8">
      <c r="A13" s="9" t="s">
        <v>13</v>
      </c>
      <c r="B13" s="5">
        <v>636.70000000000005</v>
      </c>
      <c r="C13" s="10">
        <f t="shared" si="0"/>
        <v>0.95251630662437914</v>
      </c>
      <c r="D13" s="11">
        <f t="shared" si="1"/>
        <v>-4.7483693375620817</v>
      </c>
      <c r="E13" s="1">
        <f t="shared" si="2"/>
        <v>-31.740000000000009</v>
      </c>
    </row>
    <row r="14" spans="1:8">
      <c r="A14" s="4" t="s">
        <v>14</v>
      </c>
      <c r="B14" s="5">
        <v>592.48</v>
      </c>
      <c r="C14" s="10">
        <f t="shared" si="0"/>
        <v>0.93054813884089838</v>
      </c>
      <c r="D14" s="11">
        <f t="shared" si="1"/>
        <v>-6.9451861159101611</v>
      </c>
      <c r="E14" s="1">
        <f t="shared" si="2"/>
        <v>-44.220000000000027</v>
      </c>
      <c r="F14" s="10">
        <f>B14/B2</f>
        <v>1.1310323762981063</v>
      </c>
      <c r="G14" s="11">
        <f>100*F14-100</f>
        <v>13.103237629810621</v>
      </c>
      <c r="H14" s="1">
        <f>B14-B2</f>
        <v>68.639999999999986</v>
      </c>
    </row>
    <row r="15" spans="1:8">
      <c r="A15" s="4" t="s">
        <v>15</v>
      </c>
      <c r="B15" s="5">
        <v>558.54999999999995</v>
      </c>
      <c r="C15" s="10">
        <f t="shared" si="0"/>
        <v>0.9427322441263839</v>
      </c>
      <c r="D15" s="11">
        <f t="shared" si="1"/>
        <v>-5.7267755873616153</v>
      </c>
      <c r="E15" s="1">
        <f t="shared" si="2"/>
        <v>-33.930000000000064</v>
      </c>
      <c r="F15" s="10">
        <f t="shared" ref="F15:F62" si="3">B15/B3</f>
        <v>1.0753961377770076</v>
      </c>
      <c r="G15" s="11">
        <f t="shared" ref="G15:G62" si="4">100*F15-100</f>
        <v>7.5396137777007652</v>
      </c>
      <c r="H15" s="1">
        <f t="shared" ref="H15:H62" si="5">B15-B3</f>
        <v>39.159999999999968</v>
      </c>
    </row>
    <row r="16" spans="1:8">
      <c r="A16" s="4" t="s">
        <v>16</v>
      </c>
      <c r="B16" s="5">
        <v>599.53</v>
      </c>
      <c r="C16" s="10">
        <f t="shared" si="0"/>
        <v>1.073368543550264</v>
      </c>
      <c r="D16" s="11">
        <f t="shared" si="1"/>
        <v>7.3368543550264036</v>
      </c>
      <c r="E16" s="1">
        <f t="shared" si="2"/>
        <v>40.980000000000018</v>
      </c>
      <c r="F16" s="10">
        <f t="shared" si="3"/>
        <v>1.1020164329173023</v>
      </c>
      <c r="G16" s="11">
        <f t="shared" si="4"/>
        <v>10.201643291730235</v>
      </c>
      <c r="H16" s="1">
        <f t="shared" si="5"/>
        <v>55.5</v>
      </c>
    </row>
    <row r="17" spans="1:8">
      <c r="A17" s="4" t="s">
        <v>17</v>
      </c>
      <c r="B17" s="5">
        <v>597.14</v>
      </c>
      <c r="C17" s="10">
        <f t="shared" si="0"/>
        <v>0.99601354394275521</v>
      </c>
      <c r="D17" s="11">
        <f t="shared" si="1"/>
        <v>-0.39864560572448227</v>
      </c>
      <c r="E17" s="1">
        <f t="shared" si="2"/>
        <v>-2.3899999999999864</v>
      </c>
      <c r="F17" s="10">
        <f t="shared" si="3"/>
        <v>1.0870926633897688</v>
      </c>
      <c r="G17" s="11">
        <f t="shared" si="4"/>
        <v>8.7092663389768887</v>
      </c>
      <c r="H17" s="1">
        <f t="shared" si="5"/>
        <v>47.840000000000032</v>
      </c>
    </row>
    <row r="18" spans="1:8">
      <c r="A18" s="4" t="s">
        <v>18</v>
      </c>
      <c r="B18" s="5">
        <v>609.84</v>
      </c>
      <c r="C18" s="10">
        <f t="shared" si="0"/>
        <v>1.02126804434471</v>
      </c>
      <c r="D18" s="11">
        <f t="shared" si="1"/>
        <v>2.1268044344709978</v>
      </c>
      <c r="E18" s="1">
        <f t="shared" si="2"/>
        <v>12.700000000000045</v>
      </c>
      <c r="F18" s="10">
        <f t="shared" si="3"/>
        <v>1.0823512707652989</v>
      </c>
      <c r="G18" s="11">
        <f t="shared" si="4"/>
        <v>8.2351270765298921</v>
      </c>
      <c r="H18" s="1">
        <f t="shared" si="5"/>
        <v>46.399999999999977</v>
      </c>
    </row>
    <row r="19" spans="1:8">
      <c r="A19" s="6" t="s">
        <v>19</v>
      </c>
      <c r="B19" s="5">
        <v>609.57000000000005</v>
      </c>
      <c r="C19" s="10">
        <f t="shared" si="0"/>
        <v>0.99955726092089736</v>
      </c>
      <c r="D19" s="11">
        <f t="shared" si="1"/>
        <v>-4.427390791026653E-2</v>
      </c>
      <c r="E19" s="1">
        <f t="shared" si="2"/>
        <v>-0.26999999999998181</v>
      </c>
      <c r="F19" s="10">
        <f t="shared" si="3"/>
        <v>1.0735835432113987</v>
      </c>
      <c r="G19" s="11">
        <f t="shared" si="4"/>
        <v>7.3583543211398705</v>
      </c>
      <c r="H19" s="1">
        <f t="shared" si="5"/>
        <v>41.780000000000086</v>
      </c>
    </row>
    <row r="20" spans="1:8">
      <c r="A20" s="7" t="s">
        <v>20</v>
      </c>
      <c r="B20" s="5">
        <v>616.74</v>
      </c>
      <c r="C20" s="10">
        <f t="shared" si="0"/>
        <v>1.0117623898813917</v>
      </c>
      <c r="D20" s="11">
        <f t="shared" si="1"/>
        <v>1.1762389881391613</v>
      </c>
      <c r="E20" s="1">
        <f t="shared" si="2"/>
        <v>7.1699999999999591</v>
      </c>
      <c r="F20" s="10">
        <f t="shared" si="3"/>
        <v>1.0718829295422156</v>
      </c>
      <c r="G20" s="11">
        <f t="shared" si="4"/>
        <v>7.1882929542215663</v>
      </c>
      <c r="H20" s="1">
        <f t="shared" si="5"/>
        <v>41.360000000000014</v>
      </c>
    </row>
    <row r="21" spans="1:8">
      <c r="A21" s="8" t="s">
        <v>21</v>
      </c>
      <c r="B21" s="5">
        <v>609.04</v>
      </c>
      <c r="C21" s="10">
        <f t="shared" si="0"/>
        <v>0.9875149982164283</v>
      </c>
      <c r="D21" s="11">
        <f t="shared" si="1"/>
        <v>-1.2485001783571761</v>
      </c>
      <c r="E21" s="1">
        <f t="shared" si="2"/>
        <v>-7.7000000000000455</v>
      </c>
      <c r="F21" s="10">
        <f t="shared" si="3"/>
        <v>1.0641041320870095</v>
      </c>
      <c r="G21" s="11">
        <f t="shared" si="4"/>
        <v>6.4104132087009447</v>
      </c>
      <c r="H21" s="1">
        <f t="shared" si="5"/>
        <v>36.689999999999941</v>
      </c>
    </row>
    <row r="22" spans="1:8">
      <c r="A22" s="8" t="s">
        <v>22</v>
      </c>
      <c r="B22" s="5">
        <v>606.96</v>
      </c>
      <c r="C22" s="10">
        <f t="shared" si="0"/>
        <v>0.99658478917640891</v>
      </c>
      <c r="D22" s="11">
        <f t="shared" si="1"/>
        <v>-0.34152108235910816</v>
      </c>
      <c r="E22" s="1">
        <f t="shared" si="2"/>
        <v>-2.0799999999999272</v>
      </c>
      <c r="F22" s="10">
        <f t="shared" si="3"/>
        <v>1.0814046715484527</v>
      </c>
      <c r="G22" s="11">
        <f t="shared" si="4"/>
        <v>8.1404671548452683</v>
      </c>
      <c r="H22" s="1">
        <f t="shared" si="5"/>
        <v>45.690000000000055</v>
      </c>
    </row>
    <row r="23" spans="1:8">
      <c r="A23" s="9" t="s">
        <v>23</v>
      </c>
      <c r="B23" s="5">
        <v>639.42999999999995</v>
      </c>
      <c r="C23" s="10">
        <f t="shared" si="0"/>
        <v>1.0534961117701329</v>
      </c>
      <c r="D23" s="11">
        <f t="shared" si="1"/>
        <v>5.349611177013287</v>
      </c>
      <c r="E23" s="1">
        <f t="shared" si="2"/>
        <v>32.469999999999914</v>
      </c>
      <c r="F23" s="10">
        <f t="shared" si="3"/>
        <v>1.0690485345995018</v>
      </c>
      <c r="G23" s="11">
        <f t="shared" si="4"/>
        <v>6.904853459950175</v>
      </c>
      <c r="H23" s="1">
        <f t="shared" si="5"/>
        <v>41.299999999999955</v>
      </c>
    </row>
    <row r="24" spans="1:8">
      <c r="A24" s="9" t="s">
        <v>24</v>
      </c>
      <c r="B24" s="5">
        <v>682.51</v>
      </c>
      <c r="C24" s="10">
        <f t="shared" si="0"/>
        <v>1.0673725036360509</v>
      </c>
      <c r="D24" s="11">
        <f t="shared" si="1"/>
        <v>6.7372503636050851</v>
      </c>
      <c r="E24" s="1">
        <f t="shared" si="2"/>
        <v>43.080000000000041</v>
      </c>
      <c r="F24" s="10">
        <f t="shared" si="3"/>
        <v>1.0210490096343725</v>
      </c>
      <c r="G24" s="11">
        <f t="shared" si="4"/>
        <v>2.1049009634372453</v>
      </c>
      <c r="H24" s="1">
        <f t="shared" si="5"/>
        <v>14.069999999999936</v>
      </c>
    </row>
    <row r="25" spans="1:8">
      <c r="A25" s="9" t="s">
        <v>25</v>
      </c>
      <c r="B25" s="5">
        <v>678.19</v>
      </c>
      <c r="C25" s="10">
        <f t="shared" si="0"/>
        <v>0.99367042241139336</v>
      </c>
      <c r="D25" s="11">
        <f t="shared" si="1"/>
        <v>-0.63295775886066963</v>
      </c>
      <c r="E25" s="1">
        <f t="shared" si="2"/>
        <v>-4.3199999999999363</v>
      </c>
      <c r="F25" s="10">
        <f t="shared" si="3"/>
        <v>1.0651641275325898</v>
      </c>
      <c r="G25" s="11">
        <f t="shared" si="4"/>
        <v>6.516412753258976</v>
      </c>
      <c r="H25" s="1">
        <f t="shared" si="5"/>
        <v>41.490000000000009</v>
      </c>
    </row>
    <row r="26" spans="1:8">
      <c r="A26" s="4" t="s">
        <v>26</v>
      </c>
      <c r="B26" s="5">
        <v>630.29</v>
      </c>
      <c r="C26" s="10">
        <f t="shared" si="0"/>
        <v>0.92937082528494952</v>
      </c>
      <c r="D26" s="11">
        <f t="shared" si="1"/>
        <v>-7.0629174715050453</v>
      </c>
      <c r="E26" s="1">
        <f t="shared" si="2"/>
        <v>-47.900000000000091</v>
      </c>
      <c r="F26" s="10">
        <f t="shared" si="3"/>
        <v>1.0638165001350255</v>
      </c>
      <c r="G26" s="11">
        <f t="shared" si="4"/>
        <v>6.3816500135025507</v>
      </c>
      <c r="H26" s="1">
        <f t="shared" si="5"/>
        <v>37.809999999999945</v>
      </c>
    </row>
    <row r="27" spans="1:8">
      <c r="A27" s="4" t="s">
        <v>27</v>
      </c>
      <c r="B27" s="5">
        <v>614.37</v>
      </c>
      <c r="C27" s="10">
        <f t="shared" si="0"/>
        <v>0.97474178552729707</v>
      </c>
      <c r="D27" s="11">
        <f t="shared" si="1"/>
        <v>-2.5258214472702889</v>
      </c>
      <c r="E27" s="1">
        <f t="shared" si="2"/>
        <v>-15.919999999999959</v>
      </c>
      <c r="F27" s="10">
        <f t="shared" si="3"/>
        <v>1.0999373377495301</v>
      </c>
      <c r="G27" s="11">
        <f t="shared" si="4"/>
        <v>9.9937337749530002</v>
      </c>
      <c r="H27" s="1">
        <f t="shared" si="5"/>
        <v>55.82000000000005</v>
      </c>
    </row>
    <row r="28" spans="1:8">
      <c r="A28" s="2" t="s">
        <v>28</v>
      </c>
      <c r="B28" s="5">
        <v>667.58</v>
      </c>
      <c r="C28" s="10">
        <f t="shared" si="0"/>
        <v>1.0866090466656901</v>
      </c>
      <c r="D28" s="11">
        <f t="shared" si="1"/>
        <v>8.6609046665690101</v>
      </c>
      <c r="E28" s="1">
        <f t="shared" si="2"/>
        <v>53.210000000000036</v>
      </c>
      <c r="F28" s="10">
        <f t="shared" si="3"/>
        <v>1.1135055793705071</v>
      </c>
      <c r="G28" s="11">
        <f t="shared" si="4"/>
        <v>11.350557937050709</v>
      </c>
      <c r="H28" s="1">
        <f t="shared" si="5"/>
        <v>68.050000000000068</v>
      </c>
    </row>
    <row r="29" spans="1:8">
      <c r="A29" s="2" t="s">
        <v>29</v>
      </c>
      <c r="B29" s="5">
        <v>628.1</v>
      </c>
      <c r="C29" s="10">
        <f t="shared" si="0"/>
        <v>0.94086102040204922</v>
      </c>
      <c r="D29" s="11">
        <f t="shared" si="1"/>
        <v>-5.9138979597950794</v>
      </c>
      <c r="E29" s="1">
        <f t="shared" si="2"/>
        <v>-39.480000000000018</v>
      </c>
      <c r="F29" s="10">
        <f t="shared" si="3"/>
        <v>1.051847138024584</v>
      </c>
      <c r="G29" s="11">
        <f t="shared" si="4"/>
        <v>5.1847138024583899</v>
      </c>
      <c r="H29" s="1">
        <f t="shared" si="5"/>
        <v>30.960000000000036</v>
      </c>
    </row>
    <row r="30" spans="1:8">
      <c r="A30" s="4" t="s">
        <v>30</v>
      </c>
      <c r="B30" s="5">
        <v>654.37</v>
      </c>
      <c r="C30" s="10">
        <f t="shared" si="0"/>
        <v>1.041824550230855</v>
      </c>
      <c r="D30" s="11">
        <f t="shared" si="1"/>
        <v>4.1824550230854953</v>
      </c>
      <c r="E30" s="1">
        <f t="shared" si="2"/>
        <v>26.269999999999982</v>
      </c>
      <c r="F30" s="10">
        <f t="shared" si="3"/>
        <v>1.0730191525646071</v>
      </c>
      <c r="G30" s="11">
        <f t="shared" si="4"/>
        <v>7.3019152564607168</v>
      </c>
      <c r="H30" s="1">
        <f t="shared" si="5"/>
        <v>44.529999999999973</v>
      </c>
    </row>
    <row r="31" spans="1:8">
      <c r="A31" s="6" t="s">
        <v>31</v>
      </c>
      <c r="B31" s="5">
        <v>658.16</v>
      </c>
      <c r="C31" s="10">
        <f t="shared" si="0"/>
        <v>1.0057918303100692</v>
      </c>
      <c r="D31" s="11">
        <f t="shared" si="1"/>
        <v>0.57918303100692015</v>
      </c>
      <c r="E31" s="1">
        <f t="shared" si="2"/>
        <v>3.7899999999999636</v>
      </c>
      <c r="F31" s="10">
        <f t="shared" si="3"/>
        <v>1.0797119280804499</v>
      </c>
      <c r="G31" s="11">
        <f t="shared" si="4"/>
        <v>7.9711928080449894</v>
      </c>
      <c r="H31" s="1">
        <f t="shared" si="5"/>
        <v>48.589999999999918</v>
      </c>
    </row>
    <row r="32" spans="1:8">
      <c r="A32" s="7" t="s">
        <v>32</v>
      </c>
      <c r="B32" s="5">
        <v>658.73</v>
      </c>
      <c r="C32" s="10">
        <f t="shared" si="0"/>
        <v>1.0008660508083143</v>
      </c>
      <c r="D32" s="11">
        <f t="shared" si="1"/>
        <v>8.6605080831418491E-2</v>
      </c>
      <c r="E32" s="1">
        <f t="shared" si="2"/>
        <v>0.57000000000005002</v>
      </c>
      <c r="F32" s="10">
        <f t="shared" si="3"/>
        <v>1.0680837954405422</v>
      </c>
      <c r="G32" s="11">
        <f t="shared" si="4"/>
        <v>6.808379544054219</v>
      </c>
      <c r="H32" s="1">
        <f t="shared" si="5"/>
        <v>41.990000000000009</v>
      </c>
    </row>
    <row r="33" spans="1:8">
      <c r="A33" s="8" t="s">
        <v>33</v>
      </c>
      <c r="B33" s="5">
        <v>641.52</v>
      </c>
      <c r="C33" s="10">
        <f t="shared" si="0"/>
        <v>0.9738739696081854</v>
      </c>
      <c r="D33" s="11">
        <f t="shared" si="1"/>
        <v>-2.6126030391814652</v>
      </c>
      <c r="E33" s="1">
        <f t="shared" si="2"/>
        <v>-17.210000000000036</v>
      </c>
      <c r="F33" s="10">
        <f t="shared" si="3"/>
        <v>1.0533298305530014</v>
      </c>
      <c r="G33" s="11">
        <f t="shared" si="4"/>
        <v>5.3329830553001472</v>
      </c>
      <c r="H33" s="1">
        <f t="shared" si="5"/>
        <v>32.480000000000018</v>
      </c>
    </row>
    <row r="34" spans="1:8">
      <c r="A34" s="8" t="s">
        <v>34</v>
      </c>
      <c r="B34" s="5">
        <v>658.57</v>
      </c>
      <c r="C34" s="10">
        <f t="shared" si="0"/>
        <v>1.0265775034293554</v>
      </c>
      <c r="D34" s="11">
        <f t="shared" si="1"/>
        <v>2.6577503429355431</v>
      </c>
      <c r="E34" s="1">
        <f t="shared" si="2"/>
        <v>17.050000000000068</v>
      </c>
      <c r="F34" s="10">
        <f t="shared" si="3"/>
        <v>1.0850303150125213</v>
      </c>
      <c r="G34" s="11">
        <f t="shared" si="4"/>
        <v>8.5030315012521385</v>
      </c>
      <c r="H34" s="1">
        <f t="shared" si="5"/>
        <v>51.610000000000014</v>
      </c>
    </row>
    <row r="35" spans="1:8">
      <c r="A35" s="9" t="s">
        <v>35</v>
      </c>
      <c r="B35" s="5">
        <v>670.73</v>
      </c>
      <c r="C35" s="10">
        <f t="shared" si="0"/>
        <v>1.0184642482955495</v>
      </c>
      <c r="D35" s="11">
        <f t="shared" si="1"/>
        <v>1.8464248295549481</v>
      </c>
      <c r="E35" s="1">
        <f t="shared" si="2"/>
        <v>12.159999999999968</v>
      </c>
      <c r="F35" s="10">
        <f t="shared" si="3"/>
        <v>1.0489498459565552</v>
      </c>
      <c r="G35" s="11">
        <f t="shared" si="4"/>
        <v>4.8949845956555151</v>
      </c>
      <c r="H35" s="1">
        <f t="shared" si="5"/>
        <v>31.300000000000068</v>
      </c>
    </row>
    <row r="36" spans="1:8">
      <c r="A36" s="9" t="s">
        <v>36</v>
      </c>
      <c r="B36" s="5">
        <v>699.59</v>
      </c>
      <c r="C36" s="10">
        <f t="shared" si="0"/>
        <v>1.0430277458888078</v>
      </c>
      <c r="D36" s="11">
        <f t="shared" si="1"/>
        <v>4.30277458888078</v>
      </c>
      <c r="E36" s="1">
        <f t="shared" si="2"/>
        <v>28.860000000000014</v>
      </c>
      <c r="F36" s="10">
        <f t="shared" si="3"/>
        <v>1.0250252743549546</v>
      </c>
      <c r="G36" s="11">
        <f t="shared" si="4"/>
        <v>2.5025274354954661</v>
      </c>
      <c r="H36" s="1">
        <f t="shared" si="5"/>
        <v>17.080000000000041</v>
      </c>
    </row>
    <row r="37" spans="1:8">
      <c r="A37" s="9" t="s">
        <v>37</v>
      </c>
      <c r="B37" s="5">
        <v>721.56</v>
      </c>
      <c r="C37" s="10">
        <f t="shared" si="0"/>
        <v>1.0314041081204703</v>
      </c>
      <c r="D37" s="11">
        <f t="shared" si="1"/>
        <v>3.1404108120470369</v>
      </c>
      <c r="E37" s="1">
        <f t="shared" si="2"/>
        <v>21.969999999999914</v>
      </c>
      <c r="F37" s="10">
        <f t="shared" si="3"/>
        <v>1.0639496306344829</v>
      </c>
      <c r="G37" s="11">
        <f t="shared" si="4"/>
        <v>6.3949630634482872</v>
      </c>
      <c r="H37" s="1">
        <f t="shared" si="5"/>
        <v>43.369999999999891</v>
      </c>
    </row>
    <row r="38" spans="1:8">
      <c r="A38" s="4" t="s">
        <v>38</v>
      </c>
      <c r="B38" s="5">
        <v>662.64</v>
      </c>
      <c r="C38" s="10">
        <f t="shared" si="0"/>
        <v>0.91834358889073675</v>
      </c>
      <c r="D38" s="11">
        <f t="shared" si="1"/>
        <v>-8.1656411109263303</v>
      </c>
      <c r="E38" s="1">
        <f t="shared" si="2"/>
        <v>-58.919999999999959</v>
      </c>
      <c r="F38" s="10">
        <f t="shared" si="3"/>
        <v>1.0513255802884387</v>
      </c>
      <c r="G38" s="11">
        <f t="shared" si="4"/>
        <v>5.1325580288438744</v>
      </c>
      <c r="H38" s="1">
        <f t="shared" si="5"/>
        <v>32.350000000000023</v>
      </c>
    </row>
    <row r="39" spans="1:8">
      <c r="A39" s="4" t="s">
        <v>39</v>
      </c>
      <c r="B39" s="5">
        <v>626.07000000000005</v>
      </c>
      <c r="C39" s="10">
        <f t="shared" si="0"/>
        <v>0.94481166244114456</v>
      </c>
      <c r="D39" s="11">
        <f t="shared" si="1"/>
        <v>-5.518833755885538</v>
      </c>
      <c r="E39" s="1">
        <f t="shared" si="2"/>
        <v>-36.569999999999936</v>
      </c>
      <c r="F39" s="10">
        <f t="shared" si="3"/>
        <v>1.0190438986278627</v>
      </c>
      <c r="G39" s="11">
        <f t="shared" si="4"/>
        <v>1.9043898627862745</v>
      </c>
      <c r="H39" s="1">
        <f t="shared" si="5"/>
        <v>11.700000000000045</v>
      </c>
    </row>
    <row r="40" spans="1:8">
      <c r="A40" s="2" t="s">
        <v>40</v>
      </c>
      <c r="B40" s="5">
        <v>666.2</v>
      </c>
      <c r="C40" s="10">
        <f t="shared" si="0"/>
        <v>1.0640982637724217</v>
      </c>
      <c r="D40" s="11">
        <f t="shared" si="1"/>
        <v>6.4098263772421689</v>
      </c>
      <c r="E40" s="1">
        <f t="shared" si="2"/>
        <v>40.129999999999995</v>
      </c>
      <c r="F40" s="10">
        <f t="shared" si="3"/>
        <v>0.99793283202013239</v>
      </c>
      <c r="G40" s="11">
        <f t="shared" si="4"/>
        <v>-0.20671679798675768</v>
      </c>
      <c r="H40" s="1">
        <f t="shared" si="5"/>
        <v>-1.3799999999999955</v>
      </c>
    </row>
    <row r="41" spans="1:8">
      <c r="A41" s="2" t="s">
        <v>41</v>
      </c>
      <c r="B41" s="5">
        <v>674.97</v>
      </c>
      <c r="C41" s="10">
        <f t="shared" si="0"/>
        <v>1.0131642149504654</v>
      </c>
      <c r="D41" s="11">
        <f t="shared" si="1"/>
        <v>1.3164214950465407</v>
      </c>
      <c r="E41" s="1">
        <f t="shared" si="2"/>
        <v>8.7699999999999818</v>
      </c>
      <c r="F41" s="10">
        <f t="shared" si="3"/>
        <v>1.0746218754975323</v>
      </c>
      <c r="G41" s="11">
        <f t="shared" si="4"/>
        <v>7.4621875497532244</v>
      </c>
      <c r="H41" s="1">
        <f t="shared" si="5"/>
        <v>46.870000000000005</v>
      </c>
    </row>
    <row r="42" spans="1:8">
      <c r="A42" s="4" t="s">
        <v>42</v>
      </c>
      <c r="B42" s="5">
        <v>668.79</v>
      </c>
      <c r="C42" s="10">
        <f t="shared" si="0"/>
        <v>0.99084403751277828</v>
      </c>
      <c r="D42" s="11">
        <f t="shared" si="1"/>
        <v>-0.91559624872216716</v>
      </c>
      <c r="E42" s="1">
        <f t="shared" si="2"/>
        <v>-6.1800000000000637</v>
      </c>
      <c r="F42" s="10">
        <f t="shared" si="3"/>
        <v>1.0220364625517673</v>
      </c>
      <c r="G42" s="11">
        <f t="shared" si="4"/>
        <v>2.2036462551767215</v>
      </c>
      <c r="H42" s="1">
        <f t="shared" si="5"/>
        <v>14.419999999999959</v>
      </c>
    </row>
    <row r="43" spans="1:8">
      <c r="A43" s="6" t="s">
        <v>43</v>
      </c>
      <c r="B43" s="5">
        <v>680.46</v>
      </c>
      <c r="C43" s="10">
        <f t="shared" si="0"/>
        <v>1.0174494235858791</v>
      </c>
      <c r="D43" s="11">
        <f t="shared" si="1"/>
        <v>1.744942358587906</v>
      </c>
      <c r="E43" s="1">
        <f t="shared" si="2"/>
        <v>11.670000000000073</v>
      </c>
      <c r="F43" s="10">
        <f t="shared" si="3"/>
        <v>1.0338823386410601</v>
      </c>
      <c r="G43" s="11">
        <f t="shared" si="4"/>
        <v>3.3882338641059988</v>
      </c>
      <c r="H43" s="1">
        <f t="shared" si="5"/>
        <v>22.300000000000068</v>
      </c>
    </row>
    <row r="44" spans="1:8">
      <c r="A44" s="7" t="s">
        <v>44</v>
      </c>
      <c r="B44" s="5">
        <v>679.94</v>
      </c>
      <c r="C44" s="10">
        <f t="shared" si="0"/>
        <v>0.99923581106898274</v>
      </c>
      <c r="D44" s="11">
        <f t="shared" si="1"/>
        <v>-7.6418893101731555E-2</v>
      </c>
      <c r="E44" s="1">
        <f t="shared" si="2"/>
        <v>-0.51999999999998181</v>
      </c>
      <c r="F44" s="10">
        <f t="shared" si="3"/>
        <v>1.0321983210116437</v>
      </c>
      <c r="G44" s="11">
        <f t="shared" si="4"/>
        <v>3.2198321011643714</v>
      </c>
      <c r="H44" s="1">
        <f t="shared" si="5"/>
        <v>21.210000000000036</v>
      </c>
    </row>
    <row r="45" spans="1:8">
      <c r="A45" s="8" t="s">
        <v>45</v>
      </c>
      <c r="B45" s="5">
        <v>666.43</v>
      </c>
      <c r="C45" s="10">
        <f t="shared" si="0"/>
        <v>0.98013059975880212</v>
      </c>
      <c r="D45" s="11">
        <f t="shared" si="1"/>
        <v>-1.9869400241197894</v>
      </c>
      <c r="E45" s="1">
        <f t="shared" si="2"/>
        <v>-13.510000000000105</v>
      </c>
      <c r="F45" s="10">
        <f t="shared" si="3"/>
        <v>1.0388296545703952</v>
      </c>
      <c r="G45" s="11">
        <f t="shared" si="4"/>
        <v>3.8829654570395178</v>
      </c>
      <c r="H45" s="1">
        <f t="shared" si="5"/>
        <v>24.909999999999968</v>
      </c>
    </row>
    <row r="46" spans="1:8">
      <c r="A46" s="8" t="s">
        <v>46</v>
      </c>
      <c r="B46" s="5">
        <v>683.42</v>
      </c>
      <c r="C46" s="10">
        <f t="shared" si="0"/>
        <v>1.0254940503878878</v>
      </c>
      <c r="D46" s="11">
        <f t="shared" si="1"/>
        <v>2.5494050387887768</v>
      </c>
      <c r="E46" s="1">
        <f t="shared" si="2"/>
        <v>16.990000000000009</v>
      </c>
      <c r="F46" s="10">
        <f t="shared" si="3"/>
        <v>1.0377332705710858</v>
      </c>
      <c r="G46" s="11">
        <f t="shared" si="4"/>
        <v>3.773327057108574</v>
      </c>
      <c r="H46" s="1">
        <f t="shared" si="5"/>
        <v>24.849999999999909</v>
      </c>
    </row>
    <row r="47" spans="1:8">
      <c r="A47" s="9" t="s">
        <v>47</v>
      </c>
      <c r="B47" s="5">
        <v>688.4</v>
      </c>
      <c r="C47" s="10">
        <f t="shared" si="0"/>
        <v>1.0072868806883031</v>
      </c>
      <c r="D47" s="11">
        <f t="shared" si="1"/>
        <v>0.72868806883030857</v>
      </c>
      <c r="E47" s="1">
        <f t="shared" si="2"/>
        <v>4.9800000000000182</v>
      </c>
      <c r="F47" s="10">
        <f t="shared" si="3"/>
        <v>1.0263444306949145</v>
      </c>
      <c r="G47" s="11">
        <f t="shared" si="4"/>
        <v>2.6344430694914536</v>
      </c>
      <c r="H47" s="1">
        <f t="shared" si="5"/>
        <v>17.669999999999959</v>
      </c>
    </row>
    <row r="48" spans="1:8">
      <c r="A48" s="9" t="s">
        <v>48</v>
      </c>
      <c r="B48" s="5">
        <v>745.47</v>
      </c>
      <c r="C48" s="10">
        <f t="shared" si="0"/>
        <v>1.0829023823358512</v>
      </c>
      <c r="D48" s="11">
        <f t="shared" si="1"/>
        <v>8.2902382335851286</v>
      </c>
      <c r="E48" s="1">
        <f t="shared" si="2"/>
        <v>57.07000000000005</v>
      </c>
      <c r="F48" s="10">
        <f t="shared" si="3"/>
        <v>1.0655812690290027</v>
      </c>
      <c r="G48" s="11">
        <f t="shared" si="4"/>
        <v>6.5581269029002698</v>
      </c>
      <c r="H48" s="1">
        <f t="shared" si="5"/>
        <v>45.879999999999995</v>
      </c>
    </row>
    <row r="49" spans="1:8">
      <c r="A49" s="9" t="s">
        <v>49</v>
      </c>
      <c r="B49" s="5">
        <v>731.98</v>
      </c>
      <c r="C49" s="10">
        <f t="shared" si="0"/>
        <v>0.98190403369686241</v>
      </c>
      <c r="D49" s="11">
        <f t="shared" si="1"/>
        <v>-1.8095966303137629</v>
      </c>
      <c r="E49" s="1">
        <f t="shared" si="2"/>
        <v>-13.490000000000009</v>
      </c>
      <c r="F49" s="10">
        <f t="shared" si="3"/>
        <v>1.014440933532901</v>
      </c>
      <c r="G49" s="11">
        <f t="shared" si="4"/>
        <v>1.4440933532900999</v>
      </c>
      <c r="H49" s="1">
        <f t="shared" si="5"/>
        <v>10.420000000000073</v>
      </c>
    </row>
    <row r="50" spans="1:8">
      <c r="A50" s="4" t="s">
        <v>50</v>
      </c>
      <c r="B50" s="5">
        <v>678</v>
      </c>
      <c r="C50" s="10">
        <f t="shared" si="0"/>
        <v>0.92625481570534707</v>
      </c>
      <c r="D50" s="11">
        <f t="shared" si="1"/>
        <v>-7.3745184294652972</v>
      </c>
      <c r="E50" s="1">
        <f t="shared" si="2"/>
        <v>-53.980000000000018</v>
      </c>
      <c r="F50" s="10">
        <f t="shared" si="3"/>
        <v>1.0231800072437522</v>
      </c>
      <c r="G50" s="11">
        <f t="shared" si="4"/>
        <v>2.3180007243752243</v>
      </c>
      <c r="H50" s="1">
        <f t="shared" si="5"/>
        <v>15.360000000000014</v>
      </c>
    </row>
    <row r="51" spans="1:8">
      <c r="A51" s="4" t="s">
        <v>51</v>
      </c>
      <c r="B51" s="5">
        <v>648</v>
      </c>
      <c r="C51" s="10">
        <f t="shared" si="0"/>
        <v>0.95575221238938057</v>
      </c>
      <c r="D51" s="11">
        <f t="shared" si="1"/>
        <v>-4.424778761061944</v>
      </c>
      <c r="E51" s="1">
        <f t="shared" si="2"/>
        <v>-30</v>
      </c>
      <c r="F51" s="10">
        <f t="shared" si="3"/>
        <v>1.0350280320092002</v>
      </c>
      <c r="G51" s="11">
        <f t="shared" si="4"/>
        <v>3.5028032009200274</v>
      </c>
      <c r="H51" s="1">
        <f t="shared" si="5"/>
        <v>21.92999999999995</v>
      </c>
    </row>
    <row r="52" spans="1:8">
      <c r="A52" s="2" t="s">
        <v>52</v>
      </c>
      <c r="B52" s="5">
        <v>715</v>
      </c>
      <c r="C52" s="10">
        <f t="shared" si="0"/>
        <v>1.103395061728395</v>
      </c>
      <c r="D52" s="11">
        <f t="shared" si="1"/>
        <v>10.339506172839492</v>
      </c>
      <c r="E52" s="1">
        <f t="shared" si="2"/>
        <v>67</v>
      </c>
      <c r="F52" s="10">
        <f t="shared" si="3"/>
        <v>1.0732512758931252</v>
      </c>
      <c r="G52" s="11">
        <f t="shared" si="4"/>
        <v>7.3251275893125154</v>
      </c>
      <c r="H52" s="1">
        <f t="shared" si="5"/>
        <v>48.799999999999955</v>
      </c>
    </row>
    <row r="53" spans="1:8">
      <c r="A53" s="2" t="s">
        <v>53</v>
      </c>
      <c r="B53" s="5">
        <v>686</v>
      </c>
      <c r="C53" s="10">
        <f t="shared" si="0"/>
        <v>0.95944055944055939</v>
      </c>
      <c r="D53" s="11">
        <f t="shared" si="1"/>
        <v>-4.0559440559440674</v>
      </c>
      <c r="E53" s="1">
        <f t="shared" si="2"/>
        <v>-29</v>
      </c>
      <c r="F53" s="10">
        <f t="shared" si="3"/>
        <v>1.0163414670281641</v>
      </c>
      <c r="G53" s="11">
        <f t="shared" si="4"/>
        <v>1.6341467028164089</v>
      </c>
      <c r="H53" s="1">
        <f t="shared" si="5"/>
        <v>11.029999999999973</v>
      </c>
    </row>
    <row r="54" spans="1:8">
      <c r="A54" s="4" t="s">
        <v>54</v>
      </c>
      <c r="B54" s="5">
        <v>668</v>
      </c>
      <c r="C54" s="10">
        <f t="shared" si="0"/>
        <v>0.97376093294460642</v>
      </c>
      <c r="D54" s="11">
        <f t="shared" si="1"/>
        <v>-2.6239067055393548</v>
      </c>
      <c r="E54" s="1">
        <f t="shared" si="2"/>
        <v>-18</v>
      </c>
      <c r="F54" s="10">
        <f t="shared" si="3"/>
        <v>0.99881876224225841</v>
      </c>
      <c r="G54" s="11">
        <f t="shared" si="4"/>
        <v>-0.11812377577416555</v>
      </c>
      <c r="H54" s="1">
        <f t="shared" si="5"/>
        <v>-0.78999999999996362</v>
      </c>
    </row>
    <row r="55" spans="1:8">
      <c r="A55" s="6" t="s">
        <v>55</v>
      </c>
      <c r="B55" s="5">
        <v>702</v>
      </c>
      <c r="C55" s="10">
        <f t="shared" si="0"/>
        <v>1.0508982035928143</v>
      </c>
      <c r="D55" s="11">
        <f t="shared" si="1"/>
        <v>5.0898203592814326</v>
      </c>
      <c r="E55" s="1">
        <f t="shared" si="2"/>
        <v>34</v>
      </c>
      <c r="F55" s="10">
        <f t="shared" si="3"/>
        <v>1.0316550568732916</v>
      </c>
      <c r="G55" s="11">
        <f t="shared" si="4"/>
        <v>3.1655056873291585</v>
      </c>
      <c r="H55" s="1">
        <f t="shared" si="5"/>
        <v>21.539999999999964</v>
      </c>
    </row>
    <row r="56" spans="1:8">
      <c r="A56" s="7" t="s">
        <v>56</v>
      </c>
      <c r="B56" s="5">
        <v>692</v>
      </c>
      <c r="C56" s="10">
        <f t="shared" si="0"/>
        <v>0.98575498575498577</v>
      </c>
      <c r="D56" s="11">
        <f t="shared" si="1"/>
        <v>-1.4245014245014289</v>
      </c>
      <c r="E56" s="1">
        <f t="shared" si="2"/>
        <v>-10</v>
      </c>
      <c r="F56" s="10">
        <f t="shared" si="3"/>
        <v>1.0177368591346294</v>
      </c>
      <c r="G56" s="11">
        <f t="shared" si="4"/>
        <v>1.7736859134629412</v>
      </c>
      <c r="H56" s="1">
        <f t="shared" si="5"/>
        <v>12.059999999999945</v>
      </c>
    </row>
    <row r="57" spans="1:8">
      <c r="A57" s="8" t="s">
        <v>57</v>
      </c>
      <c r="B57" s="5">
        <v>683</v>
      </c>
      <c r="C57" s="10">
        <f t="shared" si="0"/>
        <v>0.98699421965317924</v>
      </c>
      <c r="D57" s="11">
        <f t="shared" si="1"/>
        <v>-1.3005780346820757</v>
      </c>
      <c r="E57" s="1">
        <f t="shared" si="2"/>
        <v>-9</v>
      </c>
      <c r="F57" s="10">
        <f t="shared" si="3"/>
        <v>1.0248638266584638</v>
      </c>
      <c r="G57" s="11">
        <f t="shared" si="4"/>
        <v>2.4863826658463779</v>
      </c>
      <c r="H57" s="1">
        <f t="shared" si="5"/>
        <v>16.57000000000005</v>
      </c>
    </row>
    <row r="58" spans="1:8">
      <c r="A58" s="8" t="s">
        <v>58</v>
      </c>
      <c r="B58" s="5">
        <v>691</v>
      </c>
      <c r="C58" s="10">
        <f t="shared" si="0"/>
        <v>1.0117130307467057</v>
      </c>
      <c r="D58" s="11">
        <f t="shared" si="1"/>
        <v>1.1713030746705755</v>
      </c>
      <c r="E58" s="1">
        <f t="shared" si="2"/>
        <v>8</v>
      </c>
      <c r="F58" s="10">
        <f t="shared" si="3"/>
        <v>1.0110912762283808</v>
      </c>
      <c r="G58" s="11">
        <f t="shared" si="4"/>
        <v>1.1091276228380735</v>
      </c>
      <c r="H58" s="1">
        <f t="shared" si="5"/>
        <v>7.5800000000000409</v>
      </c>
    </row>
    <row r="59" spans="1:8">
      <c r="A59" s="9" t="s">
        <v>59</v>
      </c>
      <c r="B59" s="5">
        <v>685</v>
      </c>
      <c r="C59" s="10">
        <f t="shared" si="0"/>
        <v>0.99131693198263382</v>
      </c>
      <c r="D59" s="11">
        <f t="shared" si="1"/>
        <v>-0.86830680173662245</v>
      </c>
      <c r="E59" s="1">
        <f t="shared" si="2"/>
        <v>-6</v>
      </c>
      <c r="F59" s="10">
        <f t="shared" si="3"/>
        <v>0.99506101104009304</v>
      </c>
      <c r="G59" s="11">
        <f t="shared" si="4"/>
        <v>-0.49389889599069647</v>
      </c>
      <c r="H59" s="1">
        <f t="shared" si="5"/>
        <v>-3.3999999999999773</v>
      </c>
    </row>
    <row r="60" spans="1:8">
      <c r="A60" s="9" t="s">
        <v>60</v>
      </c>
      <c r="B60" s="5">
        <v>789</v>
      </c>
      <c r="C60" s="10">
        <f t="shared" si="0"/>
        <v>1.1518248175182482</v>
      </c>
      <c r="D60" s="11">
        <f t="shared" si="1"/>
        <v>15.18248175182481</v>
      </c>
      <c r="E60" s="1">
        <f t="shared" si="2"/>
        <v>104</v>
      </c>
      <c r="F60" s="10">
        <f t="shared" si="3"/>
        <v>1.0583926918588273</v>
      </c>
      <c r="G60" s="11">
        <f t="shared" si="4"/>
        <v>5.8392691858827277</v>
      </c>
      <c r="H60" s="1">
        <f t="shared" si="5"/>
        <v>43.529999999999973</v>
      </c>
    </row>
    <row r="61" spans="1:8">
      <c r="A61" s="9" t="s">
        <v>61</v>
      </c>
      <c r="B61" s="5">
        <v>743</v>
      </c>
      <c r="C61" s="10">
        <f t="shared" si="0"/>
        <v>0.9416983523447402</v>
      </c>
      <c r="D61" s="11">
        <f t="shared" si="1"/>
        <v>-5.8301647655259785</v>
      </c>
      <c r="E61" s="1">
        <f t="shared" si="2"/>
        <v>-46</v>
      </c>
      <c r="F61" s="10">
        <f t="shared" si="3"/>
        <v>1.015055056149075</v>
      </c>
      <c r="G61" s="11">
        <f t="shared" si="4"/>
        <v>1.5055056149074915</v>
      </c>
      <c r="H61" s="1">
        <f t="shared" si="5"/>
        <v>11.019999999999982</v>
      </c>
    </row>
    <row r="62" spans="1:8">
      <c r="A62" s="4" t="s">
        <v>62</v>
      </c>
      <c r="B62" s="5">
        <v>660</v>
      </c>
      <c r="C62" s="10">
        <f t="shared" si="0"/>
        <v>0.88829071332436071</v>
      </c>
      <c r="D62" s="11">
        <f t="shared" si="1"/>
        <v>-11.170928667563928</v>
      </c>
      <c r="E62" s="1">
        <f t="shared" si="2"/>
        <v>-83</v>
      </c>
      <c r="F62" s="10">
        <f t="shared" si="3"/>
        <v>0.97345132743362828</v>
      </c>
      <c r="G62" s="11">
        <f t="shared" si="4"/>
        <v>-2.6548672566371749</v>
      </c>
      <c r="H62" s="1">
        <f t="shared" si="5"/>
        <v>-18</v>
      </c>
    </row>
    <row r="63" spans="1:8">
      <c r="A63" s="4" t="s">
        <v>63</v>
      </c>
    </row>
    <row r="64" spans="1:8">
      <c r="A64" s="4" t="s">
        <v>64</v>
      </c>
    </row>
    <row r="65" spans="1:2">
      <c r="A65" s="4" t="s">
        <v>65</v>
      </c>
      <c r="B65" s="5">
        <f>MAX(B2:B62)</f>
        <v>789</v>
      </c>
    </row>
    <row r="66" spans="1:2">
      <c r="A66" s="4" t="s">
        <v>66</v>
      </c>
      <c r="B66" s="5">
        <f>MIN(B2:B62)</f>
        <v>519.39</v>
      </c>
    </row>
    <row r="67" spans="1:2">
      <c r="A67" s="6" t="s">
        <v>67</v>
      </c>
    </row>
    <row r="68" spans="1:2">
      <c r="A68" s="7" t="s">
        <v>68</v>
      </c>
    </row>
    <row r="69" spans="1:2">
      <c r="A69" s="8" t="s">
        <v>69</v>
      </c>
    </row>
    <row r="70" spans="1:2">
      <c r="A70" s="8" t="s">
        <v>70</v>
      </c>
    </row>
    <row r="71" spans="1:2">
      <c r="A71" s="9" t="s">
        <v>71</v>
      </c>
    </row>
    <row r="72" spans="1:2">
      <c r="A72" s="9" t="s">
        <v>72</v>
      </c>
    </row>
    <row r="73" spans="1:2">
      <c r="A73" s="9" t="s">
        <v>73</v>
      </c>
    </row>
    <row r="74" spans="1:2">
      <c r="A74" s="4" t="s">
        <v>74</v>
      </c>
    </row>
    <row r="75" spans="1:2">
      <c r="A75" s="4" t="s">
        <v>75</v>
      </c>
    </row>
    <row r="76" spans="1:2">
      <c r="A76" s="4" t="s">
        <v>76</v>
      </c>
    </row>
    <row r="77" spans="1:2">
      <c r="A77" s="4" t="s">
        <v>77</v>
      </c>
    </row>
    <row r="78" spans="1:2">
      <c r="A78" s="4" t="s">
        <v>78</v>
      </c>
    </row>
    <row r="79" spans="1:2">
      <c r="A79" s="6" t="s">
        <v>79</v>
      </c>
    </row>
    <row r="80" spans="1:2">
      <c r="A80" s="7" t="s">
        <v>80</v>
      </c>
    </row>
    <row r="81" spans="1:2">
      <c r="A81" s="8" t="s">
        <v>81</v>
      </c>
    </row>
    <row r="82" spans="1:2">
      <c r="A82" s="8" t="s">
        <v>82</v>
      </c>
    </row>
    <row r="83" spans="1:2">
      <c r="A83" s="9" t="s">
        <v>83</v>
      </c>
    </row>
    <row r="84" spans="1:2">
      <c r="A84" s="9" t="s">
        <v>84</v>
      </c>
    </row>
    <row r="85" spans="1:2">
      <c r="A85" s="9" t="s">
        <v>85</v>
      </c>
    </row>
    <row r="86" spans="1:2">
      <c r="A86" s="4" t="s">
        <v>86</v>
      </c>
    </row>
    <row r="87" spans="1:2">
      <c r="A87" s="4" t="s">
        <v>87</v>
      </c>
    </row>
    <row r="88" spans="1:2">
      <c r="A88" s="4" t="s">
        <v>88</v>
      </c>
    </row>
    <row r="90" spans="1:2">
      <c r="B90" s="3">
        <f>(660/523.36)^(1/60)</f>
        <v>1.0038736544677709</v>
      </c>
    </row>
    <row r="91" spans="1:2">
      <c r="B91" s="3">
        <f>136.64/60</f>
        <v>2.277333333333333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8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" sqref="D2"/>
    </sheetView>
  </sheetViews>
  <sheetFormatPr defaultRowHeight="15.75"/>
  <cols>
    <col min="1" max="2" width="9.140625" style="3"/>
    <col min="5" max="5" width="18" bestFit="1" customWidth="1"/>
    <col min="7" max="7" width="14.5703125" bestFit="1" customWidth="1"/>
    <col min="9" max="9" width="12" bestFit="1" customWidth="1"/>
    <col min="10" max="10" width="13.42578125" bestFit="1" customWidth="1"/>
  </cols>
  <sheetData>
    <row r="1" spans="1:13">
      <c r="A1" s="12" t="s">
        <v>0</v>
      </c>
      <c r="B1" s="14" t="s">
        <v>1</v>
      </c>
      <c r="C1" s="15" t="s">
        <v>99</v>
      </c>
      <c r="D1" t="s">
        <v>124</v>
      </c>
      <c r="E1" t="s">
        <v>100</v>
      </c>
    </row>
    <row r="2" spans="1:13" ht="16.5" thickBot="1">
      <c r="A2" s="4" t="s">
        <v>2</v>
      </c>
      <c r="B2" s="5">
        <v>523.84</v>
      </c>
      <c r="C2">
        <v>1</v>
      </c>
      <c r="D2">
        <f>$F$17+$F$18*C2</f>
        <v>564.43415653093609</v>
      </c>
    </row>
    <row r="3" spans="1:13">
      <c r="A3" s="4" t="s">
        <v>3</v>
      </c>
      <c r="B3" s="5">
        <v>519.39</v>
      </c>
      <c r="C3">
        <v>2</v>
      </c>
      <c r="D3">
        <f t="shared" ref="D3:D66" si="0">$F$17+$F$18*C3</f>
        <v>567.14885404547874</v>
      </c>
      <c r="E3" s="19" t="s">
        <v>101</v>
      </c>
      <c r="F3" s="19"/>
    </row>
    <row r="4" spans="1:13">
      <c r="A4" s="4" t="s">
        <v>4</v>
      </c>
      <c r="B4" s="5">
        <v>544.03</v>
      </c>
      <c r="C4">
        <v>3</v>
      </c>
      <c r="D4">
        <f t="shared" si="0"/>
        <v>569.86355156002128</v>
      </c>
      <c r="E4" s="16" t="s">
        <v>102</v>
      </c>
      <c r="F4" s="16">
        <v>0.84860503757621919</v>
      </c>
    </row>
    <row r="5" spans="1:13">
      <c r="A5" s="4" t="s">
        <v>5</v>
      </c>
      <c r="B5" s="5">
        <v>549.29999999999995</v>
      </c>
      <c r="C5">
        <v>4</v>
      </c>
      <c r="D5">
        <f t="shared" si="0"/>
        <v>572.57824907456381</v>
      </c>
      <c r="E5" s="16" t="s">
        <v>103</v>
      </c>
      <c r="F5" s="16">
        <v>0.72013050979973647</v>
      </c>
    </row>
    <row r="6" spans="1:13">
      <c r="A6" s="4" t="s">
        <v>6</v>
      </c>
      <c r="B6" s="5">
        <v>563.44000000000005</v>
      </c>
      <c r="C6">
        <v>5</v>
      </c>
      <c r="D6">
        <f t="shared" si="0"/>
        <v>575.29294658910635</v>
      </c>
      <c r="E6" s="16" t="s">
        <v>104</v>
      </c>
      <c r="F6" s="16">
        <v>0.71538695911837613</v>
      </c>
    </row>
    <row r="7" spans="1:13">
      <c r="A7" s="6" t="s">
        <v>7</v>
      </c>
      <c r="B7" s="5">
        <v>567.79</v>
      </c>
      <c r="C7">
        <v>6</v>
      </c>
      <c r="D7">
        <f t="shared" si="0"/>
        <v>578.007644103649</v>
      </c>
      <c r="E7" s="16" t="s">
        <v>105</v>
      </c>
      <c r="F7" s="16">
        <v>30.297959220968679</v>
      </c>
    </row>
    <row r="8" spans="1:13" ht="16.5" thickBot="1">
      <c r="A8" s="7" t="s">
        <v>8</v>
      </c>
      <c r="B8" s="5">
        <v>575.38</v>
      </c>
      <c r="C8">
        <v>7</v>
      </c>
      <c r="D8">
        <f t="shared" si="0"/>
        <v>580.72234161819154</v>
      </c>
      <c r="E8" s="17" t="s">
        <v>106</v>
      </c>
      <c r="F8" s="17">
        <v>61</v>
      </c>
    </row>
    <row r="9" spans="1:13">
      <c r="A9" s="8" t="s">
        <v>9</v>
      </c>
      <c r="B9" s="5">
        <v>572.35</v>
      </c>
      <c r="C9">
        <v>8</v>
      </c>
      <c r="D9">
        <f t="shared" si="0"/>
        <v>583.43703913273407</v>
      </c>
    </row>
    <row r="10" spans="1:13" ht="16.5" thickBot="1">
      <c r="A10" s="8" t="s">
        <v>10</v>
      </c>
      <c r="B10" s="5">
        <v>561.27</v>
      </c>
      <c r="C10">
        <v>9</v>
      </c>
      <c r="D10">
        <f t="shared" si="0"/>
        <v>586.15173664727672</v>
      </c>
      <c r="E10" t="s">
        <v>107</v>
      </c>
    </row>
    <row r="11" spans="1:13">
      <c r="A11" s="9" t="s">
        <v>11</v>
      </c>
      <c r="B11" s="5">
        <v>598.13</v>
      </c>
      <c r="C11">
        <v>10</v>
      </c>
      <c r="D11">
        <f t="shared" si="0"/>
        <v>588.86643416181926</v>
      </c>
      <c r="E11" s="18"/>
      <c r="F11" s="18" t="s">
        <v>112</v>
      </c>
      <c r="G11" s="18" t="s">
        <v>113</v>
      </c>
      <c r="H11" s="18" t="s">
        <v>114</v>
      </c>
      <c r="I11" s="18" t="s">
        <v>115</v>
      </c>
      <c r="J11" s="18" t="s">
        <v>116</v>
      </c>
    </row>
    <row r="12" spans="1:13">
      <c r="A12" s="9" t="s">
        <v>12</v>
      </c>
      <c r="B12" s="5">
        <v>668.44</v>
      </c>
      <c r="C12">
        <v>11</v>
      </c>
      <c r="D12">
        <f t="shared" si="0"/>
        <v>591.58113167636179</v>
      </c>
      <c r="E12" s="16" t="s">
        <v>108</v>
      </c>
      <c r="F12" s="16">
        <v>1</v>
      </c>
      <c r="G12" s="22">
        <v>139358.80688021684</v>
      </c>
      <c r="H12" s="22">
        <v>139358.80688021684</v>
      </c>
      <c r="I12" s="16">
        <v>151.81254679737302</v>
      </c>
      <c r="J12" s="16">
        <v>5.8672081349698814E-18</v>
      </c>
    </row>
    <row r="13" spans="1:13">
      <c r="A13" s="9" t="s">
        <v>13</v>
      </c>
      <c r="B13" s="5">
        <v>636.70000000000005</v>
      </c>
      <c r="C13">
        <v>12</v>
      </c>
      <c r="D13">
        <f t="shared" si="0"/>
        <v>594.29582919090444</v>
      </c>
      <c r="E13" s="16" t="s">
        <v>109</v>
      </c>
      <c r="F13" s="16">
        <v>59</v>
      </c>
      <c r="G13" s="22">
        <v>54160.013644373372</v>
      </c>
      <c r="H13" s="22">
        <v>917.96633295548088</v>
      </c>
      <c r="I13" s="16"/>
      <c r="J13" s="16"/>
    </row>
    <row r="14" spans="1:13" ht="16.5" thickBot="1">
      <c r="A14" s="4" t="s">
        <v>14</v>
      </c>
      <c r="B14" s="5">
        <v>592.48</v>
      </c>
      <c r="C14">
        <v>13</v>
      </c>
      <c r="D14">
        <f t="shared" si="0"/>
        <v>597.01052670544698</v>
      </c>
      <c r="E14" s="17" t="s">
        <v>110</v>
      </c>
      <c r="F14" s="17">
        <v>60</v>
      </c>
      <c r="G14" s="23">
        <v>193518.82052459021</v>
      </c>
      <c r="H14" s="17"/>
      <c r="I14" s="17"/>
      <c r="J14" s="17"/>
    </row>
    <row r="15" spans="1:13" ht="16.5" thickBot="1">
      <c r="A15" s="4" t="s">
        <v>15</v>
      </c>
      <c r="B15" s="5">
        <v>558.54999999999995</v>
      </c>
      <c r="C15">
        <v>14</v>
      </c>
      <c r="D15">
        <f t="shared" si="0"/>
        <v>599.72522421998951</v>
      </c>
    </row>
    <row r="16" spans="1:13">
      <c r="A16" s="4" t="s">
        <v>16</v>
      </c>
      <c r="B16" s="5">
        <v>599.53</v>
      </c>
      <c r="C16">
        <v>15</v>
      </c>
      <c r="D16">
        <f t="shared" si="0"/>
        <v>602.43992173453205</v>
      </c>
      <c r="E16" s="18"/>
      <c r="F16" s="18" t="s">
        <v>117</v>
      </c>
      <c r="G16" s="18" t="s">
        <v>105</v>
      </c>
      <c r="H16" s="18" t="s">
        <v>118</v>
      </c>
      <c r="I16" s="18" t="s">
        <v>119</v>
      </c>
      <c r="J16" s="18" t="s">
        <v>120</v>
      </c>
      <c r="K16" s="18" t="s">
        <v>121</v>
      </c>
      <c r="L16" s="18" t="s">
        <v>122</v>
      </c>
      <c r="M16" s="18" t="s">
        <v>123</v>
      </c>
    </row>
    <row r="17" spans="1:13">
      <c r="A17" s="4" t="s">
        <v>17</v>
      </c>
      <c r="B17" s="5">
        <v>597.14</v>
      </c>
      <c r="C17">
        <v>16</v>
      </c>
      <c r="D17">
        <f t="shared" si="0"/>
        <v>605.1546192490747</v>
      </c>
      <c r="E17" s="16" t="s">
        <v>111</v>
      </c>
      <c r="F17" s="16">
        <v>561.71945901639356</v>
      </c>
      <c r="G17" s="20">
        <v>7.8548950646928182</v>
      </c>
      <c r="H17" s="16">
        <v>71.512025862863737</v>
      </c>
      <c r="I17" s="16">
        <v>5.0337149906339473E-59</v>
      </c>
      <c r="J17" s="16">
        <v>546.00185042938597</v>
      </c>
      <c r="K17" s="16">
        <v>577.43706760340115</v>
      </c>
      <c r="L17" s="16">
        <v>546.00185042938597</v>
      </c>
      <c r="M17" s="16">
        <v>577.43706760340115</v>
      </c>
    </row>
    <row r="18" spans="1:13" ht="16.5" thickBot="1">
      <c r="A18" s="4" t="s">
        <v>18</v>
      </c>
      <c r="B18" s="5">
        <v>609.84</v>
      </c>
      <c r="C18">
        <v>17</v>
      </c>
      <c r="D18">
        <f t="shared" si="0"/>
        <v>607.86931676361723</v>
      </c>
      <c r="E18" s="17" t="s">
        <v>99</v>
      </c>
      <c r="F18" s="17">
        <v>2.7146975145425687</v>
      </c>
      <c r="G18" s="21">
        <v>0.22032694481161433</v>
      </c>
      <c r="H18" s="17">
        <v>12.321223429407196</v>
      </c>
      <c r="I18" s="17">
        <v>5.8672081349700501E-18</v>
      </c>
      <c r="J18" s="17">
        <v>2.2738243200315225</v>
      </c>
      <c r="K18" s="17">
        <v>3.1555707090536149</v>
      </c>
      <c r="L18" s="17">
        <v>2.2738243200315225</v>
      </c>
      <c r="M18" s="17">
        <v>3.1555707090536149</v>
      </c>
    </row>
    <row r="19" spans="1:13">
      <c r="A19" s="6" t="s">
        <v>19</v>
      </c>
      <c r="B19" s="5">
        <v>609.57000000000005</v>
      </c>
      <c r="C19">
        <v>18</v>
      </c>
      <c r="D19">
        <f t="shared" si="0"/>
        <v>610.58401427815977</v>
      </c>
    </row>
    <row r="20" spans="1:13">
      <c r="A20" s="7" t="s">
        <v>20</v>
      </c>
      <c r="B20" s="5">
        <v>616.74</v>
      </c>
      <c r="C20">
        <v>19</v>
      </c>
      <c r="D20">
        <f t="shared" si="0"/>
        <v>613.29871179270231</v>
      </c>
    </row>
    <row r="21" spans="1:13">
      <c r="A21" s="8" t="s">
        <v>21</v>
      </c>
      <c r="B21" s="5">
        <v>609.04</v>
      </c>
      <c r="C21">
        <v>20</v>
      </c>
      <c r="D21">
        <f t="shared" si="0"/>
        <v>616.01340930724496</v>
      </c>
    </row>
    <row r="22" spans="1:13">
      <c r="A22" s="8" t="s">
        <v>22</v>
      </c>
      <c r="B22" s="5">
        <v>606.96</v>
      </c>
      <c r="C22">
        <v>21</v>
      </c>
      <c r="D22">
        <f t="shared" si="0"/>
        <v>618.72810682178749</v>
      </c>
    </row>
    <row r="23" spans="1:13">
      <c r="A23" s="9" t="s">
        <v>23</v>
      </c>
      <c r="B23" s="5">
        <v>639.42999999999995</v>
      </c>
      <c r="C23">
        <v>22</v>
      </c>
      <c r="D23">
        <f t="shared" si="0"/>
        <v>621.44280433633003</v>
      </c>
    </row>
    <row r="24" spans="1:13">
      <c r="A24" s="9" t="s">
        <v>24</v>
      </c>
      <c r="B24" s="5">
        <v>682.51</v>
      </c>
      <c r="C24">
        <v>23</v>
      </c>
      <c r="D24">
        <f t="shared" si="0"/>
        <v>624.15750185087268</v>
      </c>
    </row>
    <row r="25" spans="1:13">
      <c r="A25" s="9" t="s">
        <v>25</v>
      </c>
      <c r="B25" s="5">
        <v>678.19</v>
      </c>
      <c r="C25">
        <v>24</v>
      </c>
      <c r="D25">
        <f t="shared" si="0"/>
        <v>626.87219936541521</v>
      </c>
    </row>
    <row r="26" spans="1:13">
      <c r="A26" s="4" t="s">
        <v>26</v>
      </c>
      <c r="B26" s="5">
        <v>630.29</v>
      </c>
      <c r="C26">
        <v>25</v>
      </c>
      <c r="D26">
        <f t="shared" si="0"/>
        <v>629.58689687995775</v>
      </c>
    </row>
    <row r="27" spans="1:13">
      <c r="A27" s="4" t="s">
        <v>27</v>
      </c>
      <c r="B27" s="5">
        <v>614.37</v>
      </c>
      <c r="C27">
        <v>26</v>
      </c>
      <c r="D27">
        <f t="shared" si="0"/>
        <v>632.3015943945004</v>
      </c>
    </row>
    <row r="28" spans="1:13">
      <c r="A28" s="2" t="s">
        <v>28</v>
      </c>
      <c r="B28" s="5">
        <v>667.58</v>
      </c>
      <c r="C28">
        <v>27</v>
      </c>
      <c r="D28">
        <f t="shared" si="0"/>
        <v>635.01629190904293</v>
      </c>
    </row>
    <row r="29" spans="1:13">
      <c r="A29" s="2" t="s">
        <v>29</v>
      </c>
      <c r="B29" s="5">
        <v>628.1</v>
      </c>
      <c r="C29">
        <v>28</v>
      </c>
      <c r="D29">
        <f t="shared" si="0"/>
        <v>637.73098942358547</v>
      </c>
    </row>
    <row r="30" spans="1:13">
      <c r="A30" s="4" t="s">
        <v>30</v>
      </c>
      <c r="B30" s="5">
        <v>654.37</v>
      </c>
      <c r="C30">
        <v>29</v>
      </c>
      <c r="D30">
        <f t="shared" si="0"/>
        <v>640.44568693812801</v>
      </c>
    </row>
    <row r="31" spans="1:13">
      <c r="A31" s="6" t="s">
        <v>31</v>
      </c>
      <c r="B31" s="5">
        <v>658.16</v>
      </c>
      <c r="C31">
        <v>30</v>
      </c>
      <c r="D31">
        <f t="shared" si="0"/>
        <v>643.16038445267066</v>
      </c>
    </row>
    <row r="32" spans="1:13">
      <c r="A32" s="7" t="s">
        <v>32</v>
      </c>
      <c r="B32" s="5">
        <v>658.73</v>
      </c>
      <c r="C32">
        <v>31</v>
      </c>
      <c r="D32">
        <f t="shared" si="0"/>
        <v>645.87508196721319</v>
      </c>
    </row>
    <row r="33" spans="1:4">
      <c r="A33" s="8" t="s">
        <v>33</v>
      </c>
      <c r="B33" s="5">
        <v>641.52</v>
      </c>
      <c r="C33">
        <v>32</v>
      </c>
      <c r="D33">
        <f t="shared" si="0"/>
        <v>648.58977948175573</v>
      </c>
    </row>
    <row r="34" spans="1:4">
      <c r="A34" s="8" t="s">
        <v>34</v>
      </c>
      <c r="B34" s="5">
        <v>658.57</v>
      </c>
      <c r="C34">
        <v>33</v>
      </c>
      <c r="D34">
        <f t="shared" si="0"/>
        <v>651.30447699629826</v>
      </c>
    </row>
    <row r="35" spans="1:4">
      <c r="A35" s="9" t="s">
        <v>35</v>
      </c>
      <c r="B35" s="5">
        <v>670.73</v>
      </c>
      <c r="C35">
        <v>34</v>
      </c>
      <c r="D35">
        <f t="shared" si="0"/>
        <v>654.01917451084091</v>
      </c>
    </row>
    <row r="36" spans="1:4">
      <c r="A36" s="9" t="s">
        <v>36</v>
      </c>
      <c r="B36" s="5">
        <v>699.59</v>
      </c>
      <c r="C36">
        <v>35</v>
      </c>
      <c r="D36">
        <f t="shared" si="0"/>
        <v>656.73387202538345</v>
      </c>
    </row>
    <row r="37" spans="1:4">
      <c r="A37" s="9" t="s">
        <v>37</v>
      </c>
      <c r="B37" s="5">
        <v>721.56</v>
      </c>
      <c r="C37">
        <v>36</v>
      </c>
      <c r="D37">
        <f t="shared" si="0"/>
        <v>659.44856953992598</v>
      </c>
    </row>
    <row r="38" spans="1:4">
      <c r="A38" s="4" t="s">
        <v>38</v>
      </c>
      <c r="B38" s="5">
        <v>662.64</v>
      </c>
      <c r="C38">
        <v>37</v>
      </c>
      <c r="D38">
        <f t="shared" si="0"/>
        <v>662.16326705446863</v>
      </c>
    </row>
    <row r="39" spans="1:4">
      <c r="A39" s="4" t="s">
        <v>39</v>
      </c>
      <c r="B39" s="5">
        <v>626.07000000000005</v>
      </c>
      <c r="C39">
        <v>38</v>
      </c>
      <c r="D39">
        <f t="shared" si="0"/>
        <v>664.87796456901117</v>
      </c>
    </row>
    <row r="40" spans="1:4">
      <c r="A40" s="2" t="s">
        <v>40</v>
      </c>
      <c r="B40" s="5">
        <v>666.2</v>
      </c>
      <c r="C40">
        <v>39</v>
      </c>
      <c r="D40">
        <f t="shared" si="0"/>
        <v>667.59266208355371</v>
      </c>
    </row>
    <row r="41" spans="1:4">
      <c r="A41" s="2" t="s">
        <v>41</v>
      </c>
      <c r="B41" s="5">
        <v>674.97</v>
      </c>
      <c r="C41">
        <v>40</v>
      </c>
      <c r="D41">
        <f t="shared" si="0"/>
        <v>670.30735959809635</v>
      </c>
    </row>
    <row r="42" spans="1:4">
      <c r="A42" s="4" t="s">
        <v>42</v>
      </c>
      <c r="B42" s="5">
        <v>668.79</v>
      </c>
      <c r="C42">
        <v>41</v>
      </c>
      <c r="D42">
        <f t="shared" si="0"/>
        <v>673.02205711263889</v>
      </c>
    </row>
    <row r="43" spans="1:4">
      <c r="A43" s="6" t="s">
        <v>43</v>
      </c>
      <c r="B43" s="5">
        <v>680.46</v>
      </c>
      <c r="C43">
        <v>42</v>
      </c>
      <c r="D43">
        <f t="shared" si="0"/>
        <v>675.73675462718143</v>
      </c>
    </row>
    <row r="44" spans="1:4">
      <c r="A44" s="7" t="s">
        <v>44</v>
      </c>
      <c r="B44" s="5">
        <v>679.94</v>
      </c>
      <c r="C44">
        <v>43</v>
      </c>
      <c r="D44">
        <f t="shared" si="0"/>
        <v>678.45145214172396</v>
      </c>
    </row>
    <row r="45" spans="1:4">
      <c r="A45" s="8" t="s">
        <v>45</v>
      </c>
      <c r="B45" s="5">
        <v>666.43</v>
      </c>
      <c r="C45">
        <v>44</v>
      </c>
      <c r="D45">
        <f t="shared" si="0"/>
        <v>681.16614965626661</v>
      </c>
    </row>
    <row r="46" spans="1:4">
      <c r="A46" s="8" t="s">
        <v>46</v>
      </c>
      <c r="B46" s="5">
        <v>683.42</v>
      </c>
      <c r="C46">
        <v>45</v>
      </c>
      <c r="D46">
        <f t="shared" si="0"/>
        <v>683.88084717080915</v>
      </c>
    </row>
    <row r="47" spans="1:4">
      <c r="A47" s="9" t="s">
        <v>47</v>
      </c>
      <c r="B47" s="5">
        <v>688.4</v>
      </c>
      <c r="C47">
        <v>46</v>
      </c>
      <c r="D47">
        <f t="shared" si="0"/>
        <v>686.59554468535168</v>
      </c>
    </row>
    <row r="48" spans="1:4">
      <c r="A48" s="9" t="s">
        <v>48</v>
      </c>
      <c r="B48" s="5">
        <v>745.47</v>
      </c>
      <c r="C48">
        <v>47</v>
      </c>
      <c r="D48">
        <f t="shared" si="0"/>
        <v>689.31024219989433</v>
      </c>
    </row>
    <row r="49" spans="1:4">
      <c r="A49" s="9" t="s">
        <v>49</v>
      </c>
      <c r="B49" s="5">
        <v>731.98</v>
      </c>
      <c r="C49">
        <v>48</v>
      </c>
      <c r="D49">
        <f t="shared" si="0"/>
        <v>692.02493971443687</v>
      </c>
    </row>
    <row r="50" spans="1:4">
      <c r="A50" s="4" t="s">
        <v>50</v>
      </c>
      <c r="B50" s="5">
        <v>678</v>
      </c>
      <c r="C50">
        <v>49</v>
      </c>
      <c r="D50">
        <f t="shared" si="0"/>
        <v>694.7396372289794</v>
      </c>
    </row>
    <row r="51" spans="1:4">
      <c r="A51" s="4" t="s">
        <v>51</v>
      </c>
      <c r="B51" s="5">
        <v>648</v>
      </c>
      <c r="C51">
        <v>50</v>
      </c>
      <c r="D51">
        <f t="shared" si="0"/>
        <v>697.45433474352194</v>
      </c>
    </row>
    <row r="52" spans="1:4">
      <c r="A52" s="2" t="s">
        <v>52</v>
      </c>
      <c r="B52" s="5">
        <v>715</v>
      </c>
      <c r="C52">
        <v>51</v>
      </c>
      <c r="D52">
        <f t="shared" si="0"/>
        <v>700.16903225806459</v>
      </c>
    </row>
    <row r="53" spans="1:4">
      <c r="A53" s="2" t="s">
        <v>53</v>
      </c>
      <c r="B53" s="5">
        <v>686</v>
      </c>
      <c r="C53">
        <v>52</v>
      </c>
      <c r="D53">
        <f t="shared" si="0"/>
        <v>702.88372977260713</v>
      </c>
    </row>
    <row r="54" spans="1:4">
      <c r="A54" s="4" t="s">
        <v>54</v>
      </c>
      <c r="B54" s="5">
        <v>668</v>
      </c>
      <c r="C54">
        <v>53</v>
      </c>
      <c r="D54">
        <f t="shared" si="0"/>
        <v>705.59842728714966</v>
      </c>
    </row>
    <row r="55" spans="1:4">
      <c r="A55" s="6" t="s">
        <v>55</v>
      </c>
      <c r="B55" s="5">
        <v>702</v>
      </c>
      <c r="C55">
        <v>54</v>
      </c>
      <c r="D55">
        <f t="shared" si="0"/>
        <v>708.31312480169231</v>
      </c>
    </row>
    <row r="56" spans="1:4">
      <c r="A56" s="7" t="s">
        <v>56</v>
      </c>
      <c r="B56" s="5">
        <v>692</v>
      </c>
      <c r="C56">
        <v>55</v>
      </c>
      <c r="D56">
        <f t="shared" si="0"/>
        <v>711.02782231623485</v>
      </c>
    </row>
    <row r="57" spans="1:4">
      <c r="A57" s="8" t="s">
        <v>57</v>
      </c>
      <c r="B57" s="5">
        <v>683</v>
      </c>
      <c r="C57">
        <v>56</v>
      </c>
      <c r="D57">
        <f t="shared" si="0"/>
        <v>713.74251983077738</v>
      </c>
    </row>
    <row r="58" spans="1:4">
      <c r="A58" s="8" t="s">
        <v>58</v>
      </c>
      <c r="B58" s="5">
        <v>691</v>
      </c>
      <c r="C58">
        <v>57</v>
      </c>
      <c r="D58">
        <f t="shared" si="0"/>
        <v>716.45721734532003</v>
      </c>
    </row>
    <row r="59" spans="1:4">
      <c r="A59" s="9" t="s">
        <v>59</v>
      </c>
      <c r="B59" s="5">
        <v>685</v>
      </c>
      <c r="C59">
        <v>58</v>
      </c>
      <c r="D59">
        <f t="shared" si="0"/>
        <v>719.17191485986257</v>
      </c>
    </row>
    <row r="60" spans="1:4">
      <c r="A60" s="9" t="s">
        <v>60</v>
      </c>
      <c r="B60" s="5">
        <v>789</v>
      </c>
      <c r="C60">
        <v>59</v>
      </c>
      <c r="D60">
        <f t="shared" si="0"/>
        <v>721.8866123744051</v>
      </c>
    </row>
    <row r="61" spans="1:4">
      <c r="A61" s="9" t="s">
        <v>61</v>
      </c>
      <c r="B61" s="5">
        <v>743</v>
      </c>
      <c r="C61">
        <v>60</v>
      </c>
      <c r="D61">
        <f t="shared" si="0"/>
        <v>724.60130988894764</v>
      </c>
    </row>
    <row r="62" spans="1:4">
      <c r="A62" s="4" t="s">
        <v>62</v>
      </c>
      <c r="B62" s="5">
        <v>660</v>
      </c>
      <c r="C62">
        <v>61</v>
      </c>
      <c r="D62">
        <f t="shared" si="0"/>
        <v>727.31600740349029</v>
      </c>
    </row>
    <row r="63" spans="1:4">
      <c r="A63" s="4" t="s">
        <v>63</v>
      </c>
      <c r="C63">
        <v>62</v>
      </c>
      <c r="D63">
        <f t="shared" si="0"/>
        <v>730.03070491803282</v>
      </c>
    </row>
    <row r="64" spans="1:4">
      <c r="A64" s="4" t="s">
        <v>64</v>
      </c>
      <c r="C64">
        <v>63</v>
      </c>
      <c r="D64">
        <f t="shared" si="0"/>
        <v>732.74540243257536</v>
      </c>
    </row>
    <row r="65" spans="1:4">
      <c r="A65" s="4" t="s">
        <v>65</v>
      </c>
      <c r="C65">
        <v>64</v>
      </c>
      <c r="D65">
        <f t="shared" si="0"/>
        <v>735.4600999471179</v>
      </c>
    </row>
    <row r="66" spans="1:4">
      <c r="A66" s="4" t="s">
        <v>66</v>
      </c>
      <c r="C66">
        <v>65</v>
      </c>
      <c r="D66">
        <f t="shared" si="0"/>
        <v>738.17479746166055</v>
      </c>
    </row>
    <row r="67" spans="1:4">
      <c r="A67" s="6" t="s">
        <v>67</v>
      </c>
      <c r="C67">
        <v>66</v>
      </c>
      <c r="D67">
        <f t="shared" ref="D67:D88" si="1">$F$17+$F$18*C67</f>
        <v>740.88949497620308</v>
      </c>
    </row>
    <row r="68" spans="1:4">
      <c r="A68" s="7" t="s">
        <v>68</v>
      </c>
      <c r="C68">
        <v>67</v>
      </c>
      <c r="D68">
        <f t="shared" si="1"/>
        <v>743.60419249074562</v>
      </c>
    </row>
    <row r="69" spans="1:4">
      <c r="A69" s="8" t="s">
        <v>69</v>
      </c>
      <c r="C69">
        <v>68</v>
      </c>
      <c r="D69">
        <f t="shared" si="1"/>
        <v>746.31889000528827</v>
      </c>
    </row>
    <row r="70" spans="1:4">
      <c r="A70" s="8" t="s">
        <v>70</v>
      </c>
      <c r="C70">
        <v>69</v>
      </c>
      <c r="D70">
        <f t="shared" si="1"/>
        <v>749.0335875198308</v>
      </c>
    </row>
    <row r="71" spans="1:4">
      <c r="A71" s="9" t="s">
        <v>71</v>
      </c>
      <c r="C71">
        <v>70</v>
      </c>
      <c r="D71">
        <f t="shared" si="1"/>
        <v>751.74828503437334</v>
      </c>
    </row>
    <row r="72" spans="1:4">
      <c r="A72" s="9" t="s">
        <v>72</v>
      </c>
      <c r="C72">
        <v>71</v>
      </c>
      <c r="D72">
        <f t="shared" si="1"/>
        <v>754.46298254891599</v>
      </c>
    </row>
    <row r="73" spans="1:4">
      <c r="A73" s="9" t="s">
        <v>73</v>
      </c>
      <c r="C73">
        <v>72</v>
      </c>
      <c r="D73">
        <f t="shared" si="1"/>
        <v>757.17768006345852</v>
      </c>
    </row>
    <row r="74" spans="1:4">
      <c r="A74" s="4" t="s">
        <v>74</v>
      </c>
      <c r="C74">
        <v>73</v>
      </c>
      <c r="D74">
        <f t="shared" si="1"/>
        <v>759.89237757800106</v>
      </c>
    </row>
    <row r="75" spans="1:4">
      <c r="A75" s="4" t="s">
        <v>75</v>
      </c>
      <c r="C75">
        <v>74</v>
      </c>
      <c r="D75">
        <f t="shared" si="1"/>
        <v>762.60707509254371</v>
      </c>
    </row>
    <row r="76" spans="1:4">
      <c r="A76" s="4" t="s">
        <v>76</v>
      </c>
      <c r="C76">
        <v>75</v>
      </c>
      <c r="D76">
        <f t="shared" si="1"/>
        <v>765.32177260708625</v>
      </c>
    </row>
    <row r="77" spans="1:4">
      <c r="A77" s="4" t="s">
        <v>77</v>
      </c>
      <c r="C77">
        <v>76</v>
      </c>
      <c r="D77">
        <f t="shared" si="1"/>
        <v>768.03647012162878</v>
      </c>
    </row>
    <row r="78" spans="1:4">
      <c r="A78" s="4" t="s">
        <v>78</v>
      </c>
      <c r="C78">
        <v>77</v>
      </c>
      <c r="D78">
        <f t="shared" si="1"/>
        <v>770.75116763617132</v>
      </c>
    </row>
    <row r="79" spans="1:4">
      <c r="A79" s="6" t="s">
        <v>79</v>
      </c>
      <c r="C79">
        <v>78</v>
      </c>
      <c r="D79">
        <f t="shared" si="1"/>
        <v>773.46586515071385</v>
      </c>
    </row>
    <row r="80" spans="1:4">
      <c r="A80" s="7" t="s">
        <v>80</v>
      </c>
      <c r="C80">
        <v>79</v>
      </c>
      <c r="D80">
        <f t="shared" si="1"/>
        <v>776.1805626652565</v>
      </c>
    </row>
    <row r="81" spans="1:4">
      <c r="A81" s="8" t="s">
        <v>81</v>
      </c>
      <c r="C81">
        <v>80</v>
      </c>
      <c r="D81">
        <f t="shared" si="1"/>
        <v>778.89526017979904</v>
      </c>
    </row>
    <row r="82" spans="1:4">
      <c r="A82" s="8" t="s">
        <v>82</v>
      </c>
      <c r="C82">
        <v>81</v>
      </c>
      <c r="D82">
        <f t="shared" si="1"/>
        <v>781.60995769434157</v>
      </c>
    </row>
    <row r="83" spans="1:4">
      <c r="A83" s="9" t="s">
        <v>83</v>
      </c>
      <c r="C83">
        <v>82</v>
      </c>
      <c r="D83">
        <f t="shared" si="1"/>
        <v>784.32465520888422</v>
      </c>
    </row>
    <row r="84" spans="1:4">
      <c r="A84" s="9" t="s">
        <v>84</v>
      </c>
      <c r="C84">
        <v>83</v>
      </c>
      <c r="D84">
        <f t="shared" si="1"/>
        <v>787.03935272342676</v>
      </c>
    </row>
    <row r="85" spans="1:4">
      <c r="A85" s="9" t="s">
        <v>85</v>
      </c>
      <c r="C85">
        <v>84</v>
      </c>
      <c r="D85">
        <f t="shared" si="1"/>
        <v>789.7540502379693</v>
      </c>
    </row>
    <row r="86" spans="1:4">
      <c r="A86" s="4" t="s">
        <v>86</v>
      </c>
      <c r="C86">
        <v>85</v>
      </c>
      <c r="D86">
        <f t="shared" si="1"/>
        <v>792.46874775251194</v>
      </c>
    </row>
    <row r="87" spans="1:4">
      <c r="A87" s="4" t="s">
        <v>87</v>
      </c>
      <c r="C87">
        <v>86</v>
      </c>
      <c r="D87">
        <f t="shared" si="1"/>
        <v>795.18344526705448</v>
      </c>
    </row>
    <row r="88" spans="1:4">
      <c r="A88" s="4" t="s">
        <v>88</v>
      </c>
      <c r="C88">
        <v>87</v>
      </c>
      <c r="D88">
        <f t="shared" si="1"/>
        <v>797.89814278159702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8"/>
  <sheetViews>
    <sheetView showFormulas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34" sqref="G34"/>
    </sheetView>
  </sheetViews>
  <sheetFormatPr defaultRowHeight="15.75"/>
  <cols>
    <col min="1" max="1" width="4.140625" style="3" bestFit="1" customWidth="1"/>
    <col min="2" max="2" width="3.7109375" style="3" bestFit="1" customWidth="1"/>
    <col min="3" max="3" width="1.5703125" bestFit="1" customWidth="1"/>
    <col min="4" max="4" width="3.7109375" bestFit="1" customWidth="1"/>
    <col min="5" max="5" width="2.42578125" bestFit="1" customWidth="1"/>
    <col min="7" max="7" width="4.5703125" bestFit="1" customWidth="1"/>
  </cols>
  <sheetData>
    <row r="1" spans="1:7" ht="47.25">
      <c r="A1" s="12" t="s">
        <v>0</v>
      </c>
      <c r="B1" s="14" t="s">
        <v>1</v>
      </c>
      <c r="C1" s="15" t="s">
        <v>99</v>
      </c>
      <c r="D1" s="15" t="s">
        <v>125</v>
      </c>
      <c r="E1" s="15" t="s">
        <v>126</v>
      </c>
      <c r="F1" s="15" t="s">
        <v>89</v>
      </c>
      <c r="G1" s="15" t="s">
        <v>127</v>
      </c>
    </row>
    <row r="2" spans="1:7">
      <c r="A2" s="4" t="s">
        <v>2</v>
      </c>
      <c r="B2" s="5">
        <v>523.84</v>
      </c>
      <c r="C2">
        <v>1</v>
      </c>
      <c r="D2">
        <v>2006</v>
      </c>
      <c r="E2">
        <v>1</v>
      </c>
    </row>
    <row r="3" spans="1:7">
      <c r="A3" s="4" t="s">
        <v>3</v>
      </c>
      <c r="B3" s="5">
        <v>519.39</v>
      </c>
      <c r="C3">
        <v>2</v>
      </c>
      <c r="D3">
        <v>2006</v>
      </c>
      <c r="E3">
        <v>2</v>
      </c>
    </row>
    <row r="4" spans="1:7">
      <c r="A4" s="4" t="s">
        <v>4</v>
      </c>
      <c r="B4" s="5">
        <v>544.03</v>
      </c>
      <c r="C4">
        <v>3</v>
      </c>
      <c r="D4">
        <v>2006</v>
      </c>
      <c r="E4">
        <v>3</v>
      </c>
    </row>
    <row r="5" spans="1:7">
      <c r="A5" s="4" t="s">
        <v>5</v>
      </c>
      <c r="B5" s="5">
        <v>549.29999999999995</v>
      </c>
      <c r="C5">
        <v>4</v>
      </c>
      <c r="D5">
        <v>2006</v>
      </c>
      <c r="E5">
        <v>4</v>
      </c>
    </row>
    <row r="6" spans="1:7">
      <c r="A6" s="4" t="s">
        <v>6</v>
      </c>
      <c r="B6" s="5">
        <v>563.44000000000005</v>
      </c>
      <c r="C6">
        <v>5</v>
      </c>
      <c r="D6">
        <v>2006</v>
      </c>
      <c r="E6">
        <v>5</v>
      </c>
    </row>
    <row r="7" spans="1:7">
      <c r="A7" s="6" t="s">
        <v>7</v>
      </c>
      <c r="B7" s="5">
        <v>567.79</v>
      </c>
      <c r="C7">
        <v>6</v>
      </c>
      <c r="D7">
        <v>2006</v>
      </c>
      <c r="E7">
        <v>6</v>
      </c>
      <c r="F7" s="1">
        <f>AVERAGE(B2:B13)</f>
        <v>573.33833333333337</v>
      </c>
      <c r="G7" s="10">
        <f>B7/F7</f>
        <v>0.99032275881314979</v>
      </c>
    </row>
    <row r="8" spans="1:7">
      <c r="A8" s="7" t="s">
        <v>8</v>
      </c>
      <c r="B8" s="5">
        <v>575.38</v>
      </c>
      <c r="C8">
        <v>7</v>
      </c>
      <c r="D8">
        <v>2006</v>
      </c>
      <c r="E8">
        <v>7</v>
      </c>
      <c r="F8" s="1">
        <f t="shared" ref="F8:F56" si="0">AVERAGE(B3:B14)</f>
        <v>579.05833333333339</v>
      </c>
      <c r="G8" s="10">
        <f t="shared" ref="G8:G56" si="1">B8/F8</f>
        <v>0.99364773266942008</v>
      </c>
    </row>
    <row r="9" spans="1:7">
      <c r="A9" s="8" t="s">
        <v>9</v>
      </c>
      <c r="B9" s="5">
        <v>572.35</v>
      </c>
      <c r="C9">
        <v>8</v>
      </c>
      <c r="D9">
        <v>2006</v>
      </c>
      <c r="E9">
        <v>8</v>
      </c>
      <c r="F9" s="1">
        <f t="shared" si="0"/>
        <v>582.3216666666666</v>
      </c>
      <c r="G9" s="10">
        <f t="shared" si="1"/>
        <v>0.98287601640559497</v>
      </c>
    </row>
    <row r="10" spans="1:7">
      <c r="A10" s="8" t="s">
        <v>10</v>
      </c>
      <c r="B10" s="5">
        <v>561.27</v>
      </c>
      <c r="C10">
        <v>9</v>
      </c>
      <c r="D10">
        <v>2006</v>
      </c>
      <c r="E10">
        <v>9</v>
      </c>
      <c r="F10" s="1">
        <f t="shared" si="0"/>
        <v>586.94666666666672</v>
      </c>
      <c r="G10" s="10">
        <f t="shared" si="1"/>
        <v>0.95625383339769643</v>
      </c>
    </row>
    <row r="11" spans="1:7">
      <c r="A11" s="9" t="s">
        <v>11</v>
      </c>
      <c r="B11" s="5">
        <v>598.13</v>
      </c>
      <c r="C11">
        <v>10</v>
      </c>
      <c r="D11">
        <v>2006</v>
      </c>
      <c r="E11">
        <v>10</v>
      </c>
      <c r="F11" s="1">
        <f t="shared" si="0"/>
        <v>590.93333333333328</v>
      </c>
      <c r="G11" s="10">
        <f t="shared" si="1"/>
        <v>1.0121784747292419</v>
      </c>
    </row>
    <row r="12" spans="1:7">
      <c r="A12" s="9" t="s">
        <v>12</v>
      </c>
      <c r="B12" s="5">
        <v>668.44</v>
      </c>
      <c r="C12">
        <v>11</v>
      </c>
      <c r="D12">
        <v>2006</v>
      </c>
      <c r="E12">
        <v>11</v>
      </c>
      <c r="F12" s="1">
        <f t="shared" si="0"/>
        <v>594.80000000000007</v>
      </c>
      <c r="G12" s="10">
        <f t="shared" si="1"/>
        <v>1.1238063214525891</v>
      </c>
    </row>
    <row r="13" spans="1:7">
      <c r="A13" s="9" t="s">
        <v>13</v>
      </c>
      <c r="B13" s="5">
        <v>636.70000000000005</v>
      </c>
      <c r="C13">
        <v>12</v>
      </c>
      <c r="D13">
        <v>2006</v>
      </c>
      <c r="E13">
        <v>12</v>
      </c>
      <c r="F13" s="1">
        <f t="shared" si="0"/>
        <v>598.28166666666664</v>
      </c>
      <c r="G13" s="10">
        <f t="shared" si="1"/>
        <v>1.0642144586301325</v>
      </c>
    </row>
    <row r="14" spans="1:7">
      <c r="A14" s="4" t="s">
        <v>14</v>
      </c>
      <c r="B14" s="5">
        <v>592.48</v>
      </c>
      <c r="C14">
        <v>13</v>
      </c>
      <c r="D14">
        <f>D2+1</f>
        <v>2007</v>
      </c>
      <c r="E14">
        <v>1</v>
      </c>
      <c r="F14" s="1">
        <f t="shared" si="0"/>
        <v>601.72833333333335</v>
      </c>
      <c r="G14" s="10">
        <f t="shared" si="1"/>
        <v>0.98463038414345339</v>
      </c>
    </row>
    <row r="15" spans="1:7">
      <c r="A15" s="4" t="s">
        <v>15</v>
      </c>
      <c r="B15" s="5">
        <v>558.54999999999995</v>
      </c>
      <c r="C15">
        <v>14</v>
      </c>
      <c r="D15">
        <f t="shared" ref="D15:D62" si="2">D3+1</f>
        <v>2007</v>
      </c>
      <c r="E15">
        <v>2</v>
      </c>
      <c r="F15" s="1">
        <f t="shared" si="0"/>
        <v>604.78583333333324</v>
      </c>
      <c r="G15" s="10">
        <f t="shared" si="1"/>
        <v>0.9235500721329728</v>
      </c>
    </row>
    <row r="16" spans="1:7">
      <c r="A16" s="4" t="s">
        <v>16</v>
      </c>
      <c r="B16" s="5">
        <v>599.53</v>
      </c>
      <c r="C16">
        <v>15</v>
      </c>
      <c r="D16">
        <f t="shared" si="2"/>
        <v>2007</v>
      </c>
      <c r="E16">
        <v>3</v>
      </c>
      <c r="F16" s="1">
        <f t="shared" si="0"/>
        <v>608.59333333333336</v>
      </c>
      <c r="G16" s="10">
        <f t="shared" si="1"/>
        <v>0.98510773477636948</v>
      </c>
    </row>
    <row r="17" spans="1:7">
      <c r="A17" s="4" t="s">
        <v>17</v>
      </c>
      <c r="B17" s="5">
        <v>597.14</v>
      </c>
      <c r="C17">
        <v>16</v>
      </c>
      <c r="D17">
        <f t="shared" si="2"/>
        <v>2007</v>
      </c>
      <c r="E17">
        <v>4</v>
      </c>
      <c r="F17" s="1">
        <f t="shared" si="0"/>
        <v>612.03499999999997</v>
      </c>
      <c r="G17" s="10">
        <f t="shared" si="1"/>
        <v>0.97566315651882651</v>
      </c>
    </row>
    <row r="18" spans="1:7">
      <c r="A18" s="4" t="s">
        <v>18</v>
      </c>
      <c r="B18" s="5">
        <v>609.84</v>
      </c>
      <c r="C18">
        <v>17</v>
      </c>
      <c r="D18">
        <f t="shared" si="2"/>
        <v>2007</v>
      </c>
      <c r="E18">
        <v>5</v>
      </c>
      <c r="F18" s="1">
        <f t="shared" si="0"/>
        <v>613.2075000000001</v>
      </c>
      <c r="G18" s="10">
        <f t="shared" si="1"/>
        <v>0.99450838419295251</v>
      </c>
    </row>
    <row r="19" spans="1:7">
      <c r="A19" s="6" t="s">
        <v>19</v>
      </c>
      <c r="B19" s="5">
        <v>609.57000000000005</v>
      </c>
      <c r="C19">
        <v>18</v>
      </c>
      <c r="D19">
        <f t="shared" si="2"/>
        <v>2007</v>
      </c>
      <c r="E19">
        <v>6</v>
      </c>
      <c r="F19" s="1">
        <f t="shared" si="0"/>
        <v>616.66500000000008</v>
      </c>
      <c r="G19" s="10">
        <f t="shared" si="1"/>
        <v>0.98849456349882026</v>
      </c>
    </row>
    <row r="20" spans="1:7">
      <c r="A20" s="7" t="s">
        <v>20</v>
      </c>
      <c r="B20" s="5">
        <v>616.74</v>
      </c>
      <c r="C20">
        <v>19</v>
      </c>
      <c r="D20">
        <f t="shared" si="2"/>
        <v>2007</v>
      </c>
      <c r="E20">
        <v>7</v>
      </c>
      <c r="F20" s="1">
        <f t="shared" si="0"/>
        <v>619.81583333333333</v>
      </c>
      <c r="G20" s="10">
        <f t="shared" si="1"/>
        <v>0.99503750441999572</v>
      </c>
    </row>
    <row r="21" spans="1:7">
      <c r="A21" s="8" t="s">
        <v>21</v>
      </c>
      <c r="B21" s="5">
        <v>609.04</v>
      </c>
      <c r="C21">
        <v>20</v>
      </c>
      <c r="D21">
        <f t="shared" si="2"/>
        <v>2007</v>
      </c>
      <c r="E21">
        <v>8</v>
      </c>
      <c r="F21" s="1">
        <f t="shared" si="0"/>
        <v>624.46750000000009</v>
      </c>
      <c r="G21" s="10">
        <f t="shared" si="1"/>
        <v>0.97529495129850619</v>
      </c>
    </row>
    <row r="22" spans="1:7">
      <c r="A22" s="8" t="s">
        <v>22</v>
      </c>
      <c r="B22" s="5">
        <v>606.96</v>
      </c>
      <c r="C22">
        <v>21</v>
      </c>
      <c r="D22">
        <f t="shared" si="2"/>
        <v>2007</v>
      </c>
      <c r="E22">
        <v>9</v>
      </c>
      <c r="F22" s="1">
        <f t="shared" si="0"/>
        <v>630.13833333333332</v>
      </c>
      <c r="G22" s="10">
        <f t="shared" si="1"/>
        <v>0.96321707138379675</v>
      </c>
    </row>
    <row r="23" spans="1:7">
      <c r="A23" s="9" t="s">
        <v>23</v>
      </c>
      <c r="B23" s="5">
        <v>639.42999999999995</v>
      </c>
      <c r="C23">
        <v>22</v>
      </c>
      <c r="D23">
        <f t="shared" si="2"/>
        <v>2007</v>
      </c>
      <c r="E23">
        <v>10</v>
      </c>
      <c r="F23" s="1">
        <f t="shared" si="0"/>
        <v>632.71833333333336</v>
      </c>
      <c r="G23" s="10">
        <f t="shared" si="1"/>
        <v>1.0106076690259751</v>
      </c>
    </row>
    <row r="24" spans="1:7">
      <c r="A24" s="9" t="s">
        <v>24</v>
      </c>
      <c r="B24" s="5">
        <v>682.51</v>
      </c>
      <c r="C24">
        <v>23</v>
      </c>
      <c r="D24">
        <f t="shared" si="2"/>
        <v>2007</v>
      </c>
      <c r="E24">
        <v>11</v>
      </c>
      <c r="F24" s="1">
        <f t="shared" si="0"/>
        <v>636.42916666666667</v>
      </c>
      <c r="G24" s="10">
        <f t="shared" si="1"/>
        <v>1.0724052820751195</v>
      </c>
    </row>
    <row r="25" spans="1:7">
      <c r="A25" s="9" t="s">
        <v>25</v>
      </c>
      <c r="B25" s="5">
        <v>678.19</v>
      </c>
      <c r="C25">
        <v>24</v>
      </c>
      <c r="D25">
        <f t="shared" si="2"/>
        <v>2007</v>
      </c>
      <c r="E25">
        <v>12</v>
      </c>
      <c r="F25" s="1">
        <f t="shared" si="0"/>
        <v>640.47833333333335</v>
      </c>
      <c r="G25" s="10">
        <f t="shared" si="1"/>
        <v>1.0588804721471192</v>
      </c>
    </row>
    <row r="26" spans="1:7">
      <c r="A26" s="4" t="s">
        <v>26</v>
      </c>
      <c r="B26" s="5">
        <v>630.29</v>
      </c>
      <c r="C26">
        <v>25</v>
      </c>
      <c r="D26">
        <f t="shared" si="2"/>
        <v>2008</v>
      </c>
      <c r="E26">
        <v>1</v>
      </c>
      <c r="F26" s="1">
        <f t="shared" si="0"/>
        <v>643.97749999999996</v>
      </c>
      <c r="G26" s="10">
        <f t="shared" si="1"/>
        <v>0.97874537542072515</v>
      </c>
    </row>
    <row r="27" spans="1:7">
      <c r="A27" s="4" t="s">
        <v>27</v>
      </c>
      <c r="B27" s="5">
        <v>614.37</v>
      </c>
      <c r="C27">
        <v>26</v>
      </c>
      <c r="D27">
        <f t="shared" si="2"/>
        <v>2008</v>
      </c>
      <c r="E27">
        <v>2</v>
      </c>
      <c r="F27" s="1">
        <f t="shared" si="0"/>
        <v>646.68416666666678</v>
      </c>
      <c r="G27" s="10">
        <f t="shared" si="1"/>
        <v>0.95003099142935543</v>
      </c>
    </row>
    <row r="28" spans="1:7">
      <c r="A28" s="2" t="s">
        <v>28</v>
      </c>
      <c r="B28" s="5">
        <v>667.58</v>
      </c>
      <c r="C28">
        <v>27</v>
      </c>
      <c r="D28">
        <f t="shared" si="2"/>
        <v>2008</v>
      </c>
      <c r="E28">
        <v>3</v>
      </c>
      <c r="F28" s="1">
        <f t="shared" si="0"/>
        <v>650.98500000000001</v>
      </c>
      <c r="G28" s="10">
        <f t="shared" si="1"/>
        <v>1.0254921388357643</v>
      </c>
    </row>
    <row r="29" spans="1:7">
      <c r="A29" s="2" t="s">
        <v>29</v>
      </c>
      <c r="B29" s="5">
        <v>628.1</v>
      </c>
      <c r="C29">
        <v>28</v>
      </c>
      <c r="D29">
        <f t="shared" si="2"/>
        <v>2008</v>
      </c>
      <c r="E29">
        <v>4</v>
      </c>
      <c r="F29" s="1">
        <f t="shared" si="0"/>
        <v>653.59333333333325</v>
      </c>
      <c r="G29" s="10">
        <f t="shared" si="1"/>
        <v>0.96099511418925143</v>
      </c>
    </row>
    <row r="30" spans="1:7">
      <c r="A30" s="4" t="s">
        <v>30</v>
      </c>
      <c r="B30" s="5">
        <v>654.37</v>
      </c>
      <c r="C30">
        <v>29</v>
      </c>
      <c r="D30">
        <f t="shared" si="2"/>
        <v>2008</v>
      </c>
      <c r="E30">
        <v>5</v>
      </c>
      <c r="F30" s="1">
        <f t="shared" si="0"/>
        <v>655.01666666666654</v>
      </c>
      <c r="G30" s="10">
        <f t="shared" si="1"/>
        <v>0.99901274776723259</v>
      </c>
    </row>
    <row r="31" spans="1:7">
      <c r="A31" s="6" t="s">
        <v>31</v>
      </c>
      <c r="B31" s="5">
        <v>658.16</v>
      </c>
      <c r="C31">
        <v>30</v>
      </c>
      <c r="D31">
        <f t="shared" si="2"/>
        <v>2008</v>
      </c>
      <c r="E31">
        <v>6</v>
      </c>
      <c r="F31" s="1">
        <f t="shared" si="0"/>
        <v>658.63083333333316</v>
      </c>
      <c r="G31" s="10">
        <f t="shared" si="1"/>
        <v>0.99928513317399625</v>
      </c>
    </row>
    <row r="32" spans="1:7">
      <c r="A32" s="7" t="s">
        <v>32</v>
      </c>
      <c r="B32" s="5">
        <v>658.73</v>
      </c>
      <c r="C32">
        <v>31</v>
      </c>
      <c r="D32">
        <f t="shared" si="2"/>
        <v>2008</v>
      </c>
      <c r="E32">
        <v>7</v>
      </c>
      <c r="F32" s="1">
        <f t="shared" si="0"/>
        <v>661.3266666666666</v>
      </c>
      <c r="G32" s="10">
        <f t="shared" si="1"/>
        <v>0.99607354912851953</v>
      </c>
    </row>
    <row r="33" spans="1:7">
      <c r="A33" s="8" t="s">
        <v>33</v>
      </c>
      <c r="B33" s="5">
        <v>641.52</v>
      </c>
      <c r="C33">
        <v>32</v>
      </c>
      <c r="D33">
        <f t="shared" si="2"/>
        <v>2008</v>
      </c>
      <c r="E33">
        <v>8</v>
      </c>
      <c r="F33" s="1">
        <f t="shared" si="0"/>
        <v>662.30166666666662</v>
      </c>
      <c r="G33" s="10">
        <f t="shared" si="1"/>
        <v>0.96862205289130587</v>
      </c>
    </row>
    <row r="34" spans="1:7">
      <c r="A34" s="8" t="s">
        <v>34</v>
      </c>
      <c r="B34" s="5">
        <v>658.57</v>
      </c>
      <c r="C34">
        <v>33</v>
      </c>
      <c r="D34">
        <f t="shared" si="2"/>
        <v>2008</v>
      </c>
      <c r="E34">
        <v>9</v>
      </c>
      <c r="F34" s="1">
        <f t="shared" si="0"/>
        <v>662.18666666666661</v>
      </c>
      <c r="G34" s="10">
        <f t="shared" si="1"/>
        <v>0.99453829735824761</v>
      </c>
    </row>
    <row r="35" spans="1:7">
      <c r="A35" s="9" t="s">
        <v>35</v>
      </c>
      <c r="B35" s="5">
        <v>670.73</v>
      </c>
      <c r="C35">
        <v>34</v>
      </c>
      <c r="D35">
        <f t="shared" si="2"/>
        <v>2008</v>
      </c>
      <c r="E35">
        <v>10</v>
      </c>
      <c r="F35" s="1">
        <f t="shared" si="0"/>
        <v>666.09249999999997</v>
      </c>
      <c r="G35" s="10">
        <f t="shared" si="1"/>
        <v>1.0069622462345695</v>
      </c>
    </row>
    <row r="36" spans="1:7">
      <c r="A36" s="9" t="s">
        <v>36</v>
      </c>
      <c r="B36" s="5">
        <v>699.59</v>
      </c>
      <c r="C36">
        <v>35</v>
      </c>
      <c r="D36">
        <f t="shared" si="2"/>
        <v>2008</v>
      </c>
      <c r="E36">
        <v>11</v>
      </c>
      <c r="F36" s="1">
        <f t="shared" si="0"/>
        <v>667.29416666666668</v>
      </c>
      <c r="G36" s="10">
        <f t="shared" si="1"/>
        <v>1.0483981951987691</v>
      </c>
    </row>
    <row r="37" spans="1:7">
      <c r="A37" s="9" t="s">
        <v>37</v>
      </c>
      <c r="B37" s="5">
        <v>721.56</v>
      </c>
      <c r="C37">
        <v>36</v>
      </c>
      <c r="D37">
        <f t="shared" si="2"/>
        <v>2008</v>
      </c>
      <c r="E37">
        <v>12</v>
      </c>
      <c r="F37" s="1">
        <f t="shared" si="0"/>
        <v>669.15250000000003</v>
      </c>
      <c r="G37" s="10">
        <f t="shared" si="1"/>
        <v>1.0783192172187952</v>
      </c>
    </row>
    <row r="38" spans="1:7">
      <c r="A38" s="4" t="s">
        <v>38</v>
      </c>
      <c r="B38" s="5">
        <v>662.64</v>
      </c>
      <c r="C38">
        <v>37</v>
      </c>
      <c r="D38">
        <f t="shared" si="2"/>
        <v>2009</v>
      </c>
      <c r="E38">
        <v>1</v>
      </c>
      <c r="F38" s="1">
        <f t="shared" si="0"/>
        <v>670.92000000000007</v>
      </c>
      <c r="G38" s="10">
        <f t="shared" si="1"/>
        <v>0.9876587372563046</v>
      </c>
    </row>
    <row r="39" spans="1:7">
      <c r="A39" s="4" t="s">
        <v>39</v>
      </c>
      <c r="B39" s="5">
        <v>626.07000000000005</v>
      </c>
      <c r="C39">
        <v>38</v>
      </c>
      <c r="D39">
        <f t="shared" si="2"/>
        <v>2009</v>
      </c>
      <c r="E39">
        <v>2</v>
      </c>
      <c r="F39" s="1">
        <f t="shared" si="0"/>
        <v>672.99583333333339</v>
      </c>
      <c r="G39" s="10">
        <f t="shared" si="1"/>
        <v>0.93027321863062551</v>
      </c>
    </row>
    <row r="40" spans="1:7">
      <c r="A40" s="2" t="s">
        <v>40</v>
      </c>
      <c r="B40" s="5">
        <v>666.2</v>
      </c>
      <c r="C40">
        <v>39</v>
      </c>
      <c r="D40">
        <f t="shared" si="2"/>
        <v>2009</v>
      </c>
      <c r="E40">
        <v>3</v>
      </c>
      <c r="F40" s="1">
        <f t="shared" si="0"/>
        <v>675.06666666666672</v>
      </c>
      <c r="G40" s="10">
        <f t="shared" si="1"/>
        <v>0.98686549476594898</v>
      </c>
    </row>
    <row r="41" spans="1:7">
      <c r="A41" s="2" t="s">
        <v>41</v>
      </c>
      <c r="B41" s="5">
        <v>674.97</v>
      </c>
      <c r="C41">
        <v>40</v>
      </c>
      <c r="D41">
        <f t="shared" si="2"/>
        <v>2009</v>
      </c>
      <c r="E41">
        <v>4</v>
      </c>
      <c r="F41" s="1">
        <f t="shared" si="0"/>
        <v>676.5391666666668</v>
      </c>
      <c r="G41" s="10">
        <f t="shared" si="1"/>
        <v>0.9976805974524755</v>
      </c>
    </row>
    <row r="42" spans="1:7">
      <c r="A42" s="4" t="s">
        <v>42</v>
      </c>
      <c r="B42" s="5">
        <v>668.79</v>
      </c>
      <c r="C42">
        <v>41</v>
      </c>
      <c r="D42">
        <f t="shared" si="2"/>
        <v>2009</v>
      </c>
      <c r="E42">
        <v>5</v>
      </c>
      <c r="F42" s="1">
        <f t="shared" si="0"/>
        <v>680.36250000000007</v>
      </c>
      <c r="G42" s="10">
        <f t="shared" si="1"/>
        <v>0.98299068511271548</v>
      </c>
    </row>
    <row r="43" spans="1:7">
      <c r="A43" s="6" t="s">
        <v>43</v>
      </c>
      <c r="B43" s="5">
        <v>680.46</v>
      </c>
      <c r="C43">
        <v>42</v>
      </c>
      <c r="D43">
        <f t="shared" si="2"/>
        <v>2009</v>
      </c>
      <c r="E43">
        <v>6</v>
      </c>
      <c r="F43" s="1">
        <f t="shared" si="0"/>
        <v>681.23083333333341</v>
      </c>
      <c r="G43" s="10">
        <f t="shared" si="1"/>
        <v>0.99886846969394849</v>
      </c>
    </row>
    <row r="44" spans="1:7">
      <c r="A44" s="7" t="s">
        <v>44</v>
      </c>
      <c r="B44" s="5">
        <v>679.94</v>
      </c>
      <c r="C44">
        <v>43</v>
      </c>
      <c r="D44">
        <f t="shared" si="2"/>
        <v>2009</v>
      </c>
      <c r="E44">
        <v>7</v>
      </c>
      <c r="F44" s="1">
        <f t="shared" si="0"/>
        <v>682.51083333333327</v>
      </c>
      <c r="G44" s="10">
        <f t="shared" si="1"/>
        <v>0.99623327102256021</v>
      </c>
    </row>
    <row r="45" spans="1:7">
      <c r="A45" s="8" t="s">
        <v>45</v>
      </c>
      <c r="B45" s="5">
        <v>666.43</v>
      </c>
      <c r="C45">
        <v>44</v>
      </c>
      <c r="D45">
        <f t="shared" si="2"/>
        <v>2009</v>
      </c>
      <c r="E45">
        <v>8</v>
      </c>
      <c r="F45" s="1">
        <f t="shared" si="0"/>
        <v>684.33833333333325</v>
      </c>
      <c r="G45" s="10">
        <f t="shared" si="1"/>
        <v>0.97383117025447941</v>
      </c>
    </row>
    <row r="46" spans="1:7">
      <c r="A46" s="8" t="s">
        <v>46</v>
      </c>
      <c r="B46" s="5">
        <v>683.42</v>
      </c>
      <c r="C46">
        <v>45</v>
      </c>
      <c r="D46">
        <f t="shared" si="2"/>
        <v>2009</v>
      </c>
      <c r="E46">
        <v>9</v>
      </c>
      <c r="F46" s="1">
        <f t="shared" si="0"/>
        <v>688.40500000000009</v>
      </c>
      <c r="G46" s="10">
        <f t="shared" si="1"/>
        <v>0.99275862319419506</v>
      </c>
    </row>
    <row r="47" spans="1:7">
      <c r="A47" s="9" t="s">
        <v>47</v>
      </c>
      <c r="B47" s="5">
        <v>688.4</v>
      </c>
      <c r="C47">
        <v>46</v>
      </c>
      <c r="D47">
        <f t="shared" si="2"/>
        <v>2009</v>
      </c>
      <c r="E47">
        <v>10</v>
      </c>
      <c r="F47" s="1">
        <f t="shared" si="0"/>
        <v>689.32416666666666</v>
      </c>
      <c r="G47" s="10">
        <f t="shared" si="1"/>
        <v>0.99865931486032811</v>
      </c>
    </row>
    <row r="48" spans="1:7">
      <c r="A48" s="9" t="s">
        <v>48</v>
      </c>
      <c r="B48" s="5">
        <v>745.47</v>
      </c>
      <c r="C48">
        <v>47</v>
      </c>
      <c r="D48">
        <f t="shared" si="2"/>
        <v>2009</v>
      </c>
      <c r="E48">
        <v>11</v>
      </c>
      <c r="F48" s="1">
        <f t="shared" si="0"/>
        <v>689.25833333333333</v>
      </c>
      <c r="G48" s="10">
        <f t="shared" si="1"/>
        <v>1.081553844107797</v>
      </c>
    </row>
    <row r="49" spans="1:7">
      <c r="A49" s="9" t="s">
        <v>49</v>
      </c>
      <c r="B49" s="5">
        <v>731.98</v>
      </c>
      <c r="C49">
        <v>48</v>
      </c>
      <c r="D49">
        <f t="shared" si="2"/>
        <v>2009</v>
      </c>
      <c r="E49">
        <v>12</v>
      </c>
      <c r="F49" s="1">
        <f t="shared" si="0"/>
        <v>691.05333333333328</v>
      </c>
      <c r="G49" s="10">
        <f t="shared" si="1"/>
        <v>1.0592236006868743</v>
      </c>
    </row>
    <row r="50" spans="1:7">
      <c r="A50" s="4" t="s">
        <v>50</v>
      </c>
      <c r="B50" s="5">
        <v>678</v>
      </c>
      <c r="C50">
        <v>49</v>
      </c>
      <c r="D50">
        <f t="shared" si="2"/>
        <v>2010</v>
      </c>
      <c r="E50">
        <v>1</v>
      </c>
      <c r="F50" s="1">
        <f t="shared" si="0"/>
        <v>692.05833333333339</v>
      </c>
      <c r="G50" s="10">
        <f t="shared" si="1"/>
        <v>0.97968620178934807</v>
      </c>
    </row>
    <row r="51" spans="1:7">
      <c r="A51" s="4" t="s">
        <v>51</v>
      </c>
      <c r="B51" s="5">
        <v>648</v>
      </c>
      <c r="C51">
        <v>50</v>
      </c>
      <c r="D51">
        <f t="shared" si="2"/>
        <v>2010</v>
      </c>
      <c r="E51">
        <v>2</v>
      </c>
      <c r="F51" s="1">
        <f t="shared" si="0"/>
        <v>693.43916666666667</v>
      </c>
      <c r="G51" s="10">
        <f t="shared" si="1"/>
        <v>0.93447274274239389</v>
      </c>
    </row>
    <row r="52" spans="1:7">
      <c r="A52" s="2" t="s">
        <v>52</v>
      </c>
      <c r="B52" s="5">
        <v>715</v>
      </c>
      <c r="C52">
        <v>51</v>
      </c>
      <c r="D52">
        <f t="shared" si="2"/>
        <v>2010</v>
      </c>
      <c r="E52">
        <v>3</v>
      </c>
      <c r="F52" s="1">
        <f t="shared" si="0"/>
        <v>694.07083333333333</v>
      </c>
      <c r="G52" s="10">
        <f t="shared" si="1"/>
        <v>1.0301542229719589</v>
      </c>
    </row>
    <row r="53" spans="1:7">
      <c r="A53" s="2" t="s">
        <v>53</v>
      </c>
      <c r="B53" s="5">
        <v>686</v>
      </c>
      <c r="C53">
        <v>52</v>
      </c>
      <c r="D53">
        <f t="shared" si="2"/>
        <v>2010</v>
      </c>
      <c r="E53">
        <v>4</v>
      </c>
      <c r="F53" s="1">
        <f t="shared" si="0"/>
        <v>693.78750000000002</v>
      </c>
      <c r="G53" s="10">
        <f t="shared" si="1"/>
        <v>0.98877538151090927</v>
      </c>
    </row>
    <row r="54" spans="1:7">
      <c r="A54" s="4" t="s">
        <v>54</v>
      </c>
      <c r="B54" s="5">
        <v>668</v>
      </c>
      <c r="C54">
        <v>53</v>
      </c>
      <c r="D54">
        <f t="shared" si="2"/>
        <v>2010</v>
      </c>
      <c r="E54">
        <v>5</v>
      </c>
      <c r="F54" s="1">
        <f t="shared" si="0"/>
        <v>697.41499999999996</v>
      </c>
      <c r="G54" s="10">
        <f t="shared" si="1"/>
        <v>0.95782281711749828</v>
      </c>
    </row>
    <row r="55" spans="1:7">
      <c r="A55" s="6" t="s">
        <v>55</v>
      </c>
      <c r="B55" s="5">
        <v>702</v>
      </c>
      <c r="C55">
        <v>54</v>
      </c>
      <c r="D55">
        <f t="shared" si="2"/>
        <v>2010</v>
      </c>
      <c r="E55">
        <v>6</v>
      </c>
      <c r="F55" s="1">
        <f t="shared" si="0"/>
        <v>698.33333333333337</v>
      </c>
      <c r="G55" s="10">
        <f t="shared" si="1"/>
        <v>1.0052505966587111</v>
      </c>
    </row>
    <row r="56" spans="1:7">
      <c r="A56" s="7" t="s">
        <v>56</v>
      </c>
      <c r="B56" s="5">
        <v>692</v>
      </c>
      <c r="C56">
        <v>55</v>
      </c>
      <c r="D56">
        <f t="shared" si="2"/>
        <v>2010</v>
      </c>
      <c r="E56">
        <v>7</v>
      </c>
      <c r="F56" s="1">
        <f t="shared" si="0"/>
        <v>696.83333333333337</v>
      </c>
      <c r="G56" s="10">
        <f t="shared" si="1"/>
        <v>0.99306386032049743</v>
      </c>
    </row>
    <row r="57" spans="1:7">
      <c r="A57" s="8" t="s">
        <v>57</v>
      </c>
      <c r="B57" s="5">
        <v>683</v>
      </c>
      <c r="C57">
        <v>56</v>
      </c>
      <c r="D57">
        <f t="shared" si="2"/>
        <v>2010</v>
      </c>
      <c r="E57">
        <v>8</v>
      </c>
      <c r="F57" s="1"/>
    </row>
    <row r="58" spans="1:7">
      <c r="A58" s="8" t="s">
        <v>58</v>
      </c>
      <c r="B58" s="5">
        <v>691</v>
      </c>
      <c r="C58">
        <v>57</v>
      </c>
      <c r="D58">
        <f t="shared" si="2"/>
        <v>2010</v>
      </c>
      <c r="E58">
        <v>9</v>
      </c>
      <c r="F58" s="1"/>
    </row>
    <row r="59" spans="1:7">
      <c r="A59" s="9" t="s">
        <v>59</v>
      </c>
      <c r="B59" s="5">
        <v>685</v>
      </c>
      <c r="C59">
        <v>58</v>
      </c>
      <c r="D59">
        <f t="shared" si="2"/>
        <v>2010</v>
      </c>
      <c r="E59">
        <v>10</v>
      </c>
      <c r="F59" s="1"/>
    </row>
    <row r="60" spans="1:7">
      <c r="A60" s="9" t="s">
        <v>60</v>
      </c>
      <c r="B60" s="5">
        <v>789</v>
      </c>
      <c r="C60">
        <v>59</v>
      </c>
      <c r="D60">
        <f t="shared" si="2"/>
        <v>2010</v>
      </c>
      <c r="E60">
        <v>11</v>
      </c>
      <c r="F60" s="1"/>
    </row>
    <row r="61" spans="1:7">
      <c r="A61" s="9" t="s">
        <v>61</v>
      </c>
      <c r="B61" s="5">
        <v>743</v>
      </c>
      <c r="C61">
        <v>60</v>
      </c>
      <c r="D61">
        <f t="shared" si="2"/>
        <v>2010</v>
      </c>
      <c r="E61">
        <v>12</v>
      </c>
      <c r="F61" s="1"/>
    </row>
    <row r="62" spans="1:7">
      <c r="A62" s="4" t="s">
        <v>62</v>
      </c>
      <c r="B62" s="5">
        <v>660</v>
      </c>
      <c r="C62">
        <v>61</v>
      </c>
      <c r="D62">
        <f t="shared" si="2"/>
        <v>2011</v>
      </c>
      <c r="E62">
        <v>1</v>
      </c>
      <c r="F62" s="1"/>
    </row>
    <row r="63" spans="1:7">
      <c r="A63" s="4" t="s">
        <v>63</v>
      </c>
      <c r="E63">
        <v>2</v>
      </c>
      <c r="F63" s="1"/>
    </row>
    <row r="64" spans="1:7">
      <c r="A64" s="4" t="s">
        <v>64</v>
      </c>
      <c r="E64">
        <v>3</v>
      </c>
      <c r="F64" s="1"/>
    </row>
    <row r="65" spans="1:6">
      <c r="A65" s="4" t="s">
        <v>65</v>
      </c>
      <c r="E65">
        <v>4</v>
      </c>
      <c r="F65" s="1"/>
    </row>
    <row r="66" spans="1:6">
      <c r="A66" s="4" t="s">
        <v>66</v>
      </c>
      <c r="E66">
        <v>5</v>
      </c>
      <c r="F66" s="1"/>
    </row>
    <row r="67" spans="1:6">
      <c r="A67" s="6" t="s">
        <v>67</v>
      </c>
      <c r="E67">
        <v>6</v>
      </c>
      <c r="F67" s="1"/>
    </row>
    <row r="68" spans="1:6">
      <c r="A68" s="7" t="s">
        <v>68</v>
      </c>
      <c r="E68">
        <v>7</v>
      </c>
      <c r="F68" s="1"/>
    </row>
    <row r="69" spans="1:6">
      <c r="A69" s="8" t="s">
        <v>69</v>
      </c>
      <c r="E69">
        <v>8</v>
      </c>
      <c r="F69" s="1"/>
    </row>
    <row r="70" spans="1:6">
      <c r="A70" s="8" t="s">
        <v>70</v>
      </c>
      <c r="E70">
        <v>9</v>
      </c>
      <c r="F70" s="1"/>
    </row>
    <row r="71" spans="1:6">
      <c r="A71" s="9" t="s">
        <v>71</v>
      </c>
      <c r="E71">
        <v>10</v>
      </c>
      <c r="F71" s="1"/>
    </row>
    <row r="72" spans="1:6">
      <c r="A72" s="9" t="s">
        <v>72</v>
      </c>
      <c r="E72">
        <v>11</v>
      </c>
      <c r="F72" s="1"/>
    </row>
    <row r="73" spans="1:6">
      <c r="A73" s="9" t="s">
        <v>73</v>
      </c>
      <c r="E73">
        <v>12</v>
      </c>
      <c r="F73" s="1"/>
    </row>
    <row r="74" spans="1:6">
      <c r="A74" s="4" t="s">
        <v>74</v>
      </c>
    </row>
    <row r="75" spans="1:6">
      <c r="A75" s="4" t="s">
        <v>75</v>
      </c>
    </row>
    <row r="76" spans="1:6">
      <c r="A76" s="4" t="s">
        <v>76</v>
      </c>
    </row>
    <row r="77" spans="1:6">
      <c r="A77" s="4" t="s">
        <v>77</v>
      </c>
    </row>
    <row r="78" spans="1:6">
      <c r="A78" s="4" t="s">
        <v>78</v>
      </c>
    </row>
    <row r="79" spans="1:6">
      <c r="A79" s="6" t="s">
        <v>79</v>
      </c>
    </row>
    <row r="80" spans="1:6">
      <c r="A80" s="7" t="s">
        <v>80</v>
      </c>
    </row>
    <row r="81" spans="1:1">
      <c r="A81" s="8" t="s">
        <v>81</v>
      </c>
    </row>
    <row r="82" spans="1:1">
      <c r="A82" s="8" t="s">
        <v>82</v>
      </c>
    </row>
    <row r="83" spans="1:1">
      <c r="A83" s="9" t="s">
        <v>83</v>
      </c>
    </row>
    <row r="84" spans="1:1">
      <c r="A84" s="9" t="s">
        <v>84</v>
      </c>
    </row>
    <row r="85" spans="1:1">
      <c r="A85" s="9" t="s">
        <v>85</v>
      </c>
    </row>
    <row r="86" spans="1:1">
      <c r="A86" s="4" t="s">
        <v>86</v>
      </c>
    </row>
    <row r="87" spans="1:1">
      <c r="A87" s="4" t="s">
        <v>87</v>
      </c>
    </row>
    <row r="88" spans="1:1">
      <c r="A88" s="4" t="s">
        <v>88</v>
      </c>
    </row>
  </sheetData>
  <pageMargins left="0.7" right="0.7" top="0.75" bottom="0.75" header="0.3" footer="0.3"/>
  <ignoredErrors>
    <ignoredError sqref="F7:F69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3:J17"/>
  <sheetViews>
    <sheetView workbookViewId="0">
      <selection activeCell="H39" sqref="H39"/>
    </sheetView>
  </sheetViews>
  <sheetFormatPr defaultRowHeight="15"/>
  <cols>
    <col min="1" max="1" width="13.85546875" customWidth="1"/>
    <col min="2" max="2" width="16.28515625" bestFit="1" customWidth="1"/>
    <col min="3" max="6" width="5.5703125" customWidth="1"/>
    <col min="7" max="7" width="5" bestFit="1" customWidth="1"/>
    <col min="8" max="8" width="11.28515625" bestFit="1" customWidth="1"/>
    <col min="9" max="9" width="11.28515625" customWidth="1"/>
  </cols>
  <sheetData>
    <row r="3" spans="1:10">
      <c r="A3" s="25" t="s">
        <v>131</v>
      </c>
      <c r="B3" s="25" t="s">
        <v>130</v>
      </c>
    </row>
    <row r="4" spans="1:10">
      <c r="A4" s="25" t="s">
        <v>128</v>
      </c>
      <c r="B4">
        <v>2006</v>
      </c>
      <c r="C4">
        <v>2007</v>
      </c>
      <c r="D4">
        <v>2008</v>
      </c>
      <c r="E4">
        <v>2009</v>
      </c>
      <c r="F4">
        <v>2010</v>
      </c>
      <c r="G4">
        <v>2011</v>
      </c>
      <c r="H4" t="s">
        <v>129</v>
      </c>
      <c r="I4" t="s">
        <v>132</v>
      </c>
      <c r="J4" t="s">
        <v>133</v>
      </c>
    </row>
    <row r="5" spans="1:10">
      <c r="A5" s="26">
        <v>1</v>
      </c>
      <c r="B5" s="27"/>
      <c r="C5" s="27">
        <v>0.98463038414345339</v>
      </c>
      <c r="D5" s="27">
        <v>0.97874537542072515</v>
      </c>
      <c r="E5" s="27">
        <v>0.9876587372563046</v>
      </c>
      <c r="F5" s="27">
        <v>0.97968620178934807</v>
      </c>
      <c r="G5" s="27"/>
      <c r="H5" s="27">
        <v>0.98268017465245783</v>
      </c>
      <c r="I5" s="27">
        <f>MIN(B5:G5)</f>
        <v>0.97874537542072515</v>
      </c>
      <c r="J5" s="27">
        <f>MAX(B5:G5)</f>
        <v>0.9876587372563046</v>
      </c>
    </row>
    <row r="6" spans="1:10">
      <c r="A6" s="26">
        <v>2</v>
      </c>
      <c r="B6" s="27"/>
      <c r="C6" s="27">
        <v>0.9235500721329728</v>
      </c>
      <c r="D6" s="27">
        <v>0.95003099142935543</v>
      </c>
      <c r="E6" s="27">
        <v>0.93027321863062551</v>
      </c>
      <c r="F6" s="27">
        <v>0.93447274274239389</v>
      </c>
      <c r="G6" s="27"/>
      <c r="H6" s="27">
        <v>0.93458175623383688</v>
      </c>
      <c r="I6" s="27">
        <f t="shared" ref="I6:I16" si="0">MIN(B6:G6)</f>
        <v>0.9235500721329728</v>
      </c>
      <c r="J6" s="27">
        <f t="shared" ref="J6:J16" si="1">MAX(B6:G6)</f>
        <v>0.95003099142935543</v>
      </c>
    </row>
    <row r="7" spans="1:10">
      <c r="A7" s="26">
        <v>3</v>
      </c>
      <c r="B7" s="27"/>
      <c r="C7" s="27">
        <v>0.98510773477636948</v>
      </c>
      <c r="D7" s="27">
        <v>1.0254921388357643</v>
      </c>
      <c r="E7" s="27">
        <v>0.98686549476594898</v>
      </c>
      <c r="F7" s="27">
        <v>1.0301542229719589</v>
      </c>
      <c r="G7" s="27"/>
      <c r="H7" s="27">
        <v>1.0069048978375104</v>
      </c>
      <c r="I7" s="27">
        <f t="shared" si="0"/>
        <v>0.98510773477636948</v>
      </c>
      <c r="J7" s="27">
        <f t="shared" si="1"/>
        <v>1.0301542229719589</v>
      </c>
    </row>
    <row r="8" spans="1:10">
      <c r="A8" s="26">
        <v>4</v>
      </c>
      <c r="B8" s="27"/>
      <c r="C8" s="27">
        <v>0.97566315651882651</v>
      </c>
      <c r="D8" s="27">
        <v>0.96099511418925143</v>
      </c>
      <c r="E8" s="27">
        <v>0.9976805974524755</v>
      </c>
      <c r="F8" s="27">
        <v>0.98877538151090927</v>
      </c>
      <c r="G8" s="27"/>
      <c r="H8" s="27">
        <v>0.98077856241786576</v>
      </c>
      <c r="I8" s="27">
        <f t="shared" si="0"/>
        <v>0.96099511418925143</v>
      </c>
      <c r="J8" s="27">
        <f t="shared" si="1"/>
        <v>0.9976805974524755</v>
      </c>
    </row>
    <row r="9" spans="1:10">
      <c r="A9" s="26">
        <v>5</v>
      </c>
      <c r="B9" s="27"/>
      <c r="C9" s="27">
        <v>0.99450838419295251</v>
      </c>
      <c r="D9" s="27">
        <v>0.99901274776723259</v>
      </c>
      <c r="E9" s="27">
        <v>0.98299068511271548</v>
      </c>
      <c r="F9" s="27">
        <v>0.95782281711749828</v>
      </c>
      <c r="G9" s="27"/>
      <c r="H9" s="27">
        <v>0.98358365854759966</v>
      </c>
      <c r="I9" s="27">
        <f t="shared" si="0"/>
        <v>0.95782281711749828</v>
      </c>
      <c r="J9" s="27">
        <f t="shared" si="1"/>
        <v>0.99901274776723259</v>
      </c>
    </row>
    <row r="10" spans="1:10">
      <c r="A10" s="26">
        <v>6</v>
      </c>
      <c r="B10" s="27">
        <v>0.99032275881314979</v>
      </c>
      <c r="C10" s="27">
        <v>0.98849456349882026</v>
      </c>
      <c r="D10" s="27">
        <v>0.99928513317399625</v>
      </c>
      <c r="E10" s="27">
        <v>0.99886846969394849</v>
      </c>
      <c r="F10" s="27">
        <v>1.0052505966587111</v>
      </c>
      <c r="G10" s="27"/>
      <c r="H10" s="27">
        <v>0.99644430436772513</v>
      </c>
      <c r="I10" s="27">
        <f t="shared" si="0"/>
        <v>0.98849456349882026</v>
      </c>
      <c r="J10" s="27">
        <f t="shared" si="1"/>
        <v>1.0052505966587111</v>
      </c>
    </row>
    <row r="11" spans="1:10">
      <c r="A11" s="26">
        <v>7</v>
      </c>
      <c r="B11" s="27">
        <v>0.99364773266942008</v>
      </c>
      <c r="C11" s="27">
        <v>0.99503750441999572</v>
      </c>
      <c r="D11" s="27">
        <v>0.99607354912851953</v>
      </c>
      <c r="E11" s="27">
        <v>0.99623327102256021</v>
      </c>
      <c r="F11" s="27">
        <v>0.99306386032049743</v>
      </c>
      <c r="G11" s="27"/>
      <c r="H11" s="27">
        <v>0.99481118351219866</v>
      </c>
      <c r="I11" s="27">
        <f t="shared" si="0"/>
        <v>0.99306386032049743</v>
      </c>
      <c r="J11" s="27">
        <f t="shared" si="1"/>
        <v>0.99623327102256021</v>
      </c>
    </row>
    <row r="12" spans="1:10">
      <c r="A12" s="26">
        <v>8</v>
      </c>
      <c r="B12" s="27">
        <v>0.98287601640559497</v>
      </c>
      <c r="C12" s="27">
        <v>0.97529495129850619</v>
      </c>
      <c r="D12" s="27">
        <v>0.96862205289130587</v>
      </c>
      <c r="E12" s="27">
        <v>0.97383117025447941</v>
      </c>
      <c r="F12" s="27"/>
      <c r="G12" s="27"/>
      <c r="H12" s="27">
        <v>0.97515604771247166</v>
      </c>
      <c r="I12" s="27">
        <f t="shared" si="0"/>
        <v>0.96862205289130587</v>
      </c>
      <c r="J12" s="27">
        <f t="shared" si="1"/>
        <v>0.98287601640559497</v>
      </c>
    </row>
    <row r="13" spans="1:10">
      <c r="A13" s="26">
        <v>9</v>
      </c>
      <c r="B13" s="27">
        <v>0.95625383339769643</v>
      </c>
      <c r="C13" s="27">
        <v>0.96321707138379675</v>
      </c>
      <c r="D13" s="27">
        <v>0.99453829735824761</v>
      </c>
      <c r="E13" s="27">
        <v>0.99275862319419506</v>
      </c>
      <c r="F13" s="27"/>
      <c r="G13" s="27"/>
      <c r="H13" s="27">
        <v>0.97669195633348405</v>
      </c>
      <c r="I13" s="27">
        <f t="shared" si="0"/>
        <v>0.95625383339769643</v>
      </c>
      <c r="J13" s="27">
        <f t="shared" si="1"/>
        <v>0.99453829735824761</v>
      </c>
    </row>
    <row r="14" spans="1:10">
      <c r="A14" s="26">
        <v>10</v>
      </c>
      <c r="B14" s="27">
        <v>1.0121784747292419</v>
      </c>
      <c r="C14" s="27">
        <v>1.0106076690259751</v>
      </c>
      <c r="D14" s="27">
        <v>1.0069622462345695</v>
      </c>
      <c r="E14" s="27">
        <v>0.99865931486032811</v>
      </c>
      <c r="F14" s="27"/>
      <c r="G14" s="27"/>
      <c r="H14" s="27">
        <v>1.0071019262125287</v>
      </c>
      <c r="I14" s="27">
        <f t="shared" si="0"/>
        <v>0.99865931486032811</v>
      </c>
      <c r="J14" s="27">
        <f t="shared" si="1"/>
        <v>1.0121784747292419</v>
      </c>
    </row>
    <row r="15" spans="1:10">
      <c r="A15" s="26">
        <v>11</v>
      </c>
      <c r="B15" s="27">
        <v>1.1238063214525891</v>
      </c>
      <c r="C15" s="27">
        <v>1.0724052820751195</v>
      </c>
      <c r="D15" s="27">
        <v>1.0483981951987691</v>
      </c>
      <c r="E15" s="27">
        <v>1.081553844107797</v>
      </c>
      <c r="F15" s="27"/>
      <c r="G15" s="27"/>
      <c r="H15" s="27">
        <v>1.0815409107085685</v>
      </c>
      <c r="I15" s="27">
        <f t="shared" si="0"/>
        <v>1.0483981951987691</v>
      </c>
      <c r="J15" s="27">
        <f t="shared" si="1"/>
        <v>1.1238063214525891</v>
      </c>
    </row>
    <row r="16" spans="1:10">
      <c r="A16" s="26">
        <v>12</v>
      </c>
      <c r="B16" s="27">
        <v>1.0642144586301325</v>
      </c>
      <c r="C16" s="27">
        <v>1.0588804721471192</v>
      </c>
      <c r="D16" s="27">
        <v>1.0783192172187952</v>
      </c>
      <c r="E16" s="27">
        <v>1.0592236006868743</v>
      </c>
      <c r="F16" s="27"/>
      <c r="G16" s="27"/>
      <c r="H16" s="27">
        <v>1.0651594371707302</v>
      </c>
      <c r="I16" s="27">
        <f t="shared" si="0"/>
        <v>1.0588804721471192</v>
      </c>
      <c r="J16" s="27">
        <f t="shared" si="1"/>
        <v>1.0783192172187952</v>
      </c>
    </row>
    <row r="17" spans="1:9">
      <c r="A17" s="26" t="s">
        <v>129</v>
      </c>
      <c r="B17" s="27">
        <v>1.0176142280139751</v>
      </c>
      <c r="C17" s="27">
        <v>0.99394977046782562</v>
      </c>
      <c r="D17" s="27">
        <v>1.000539588237211</v>
      </c>
      <c r="E17" s="27">
        <v>0.99888308558652084</v>
      </c>
      <c r="F17" s="27">
        <v>0.98417511758733112</v>
      </c>
      <c r="G17" s="27"/>
      <c r="H17" s="27">
        <v>0.99865989501415664</v>
      </c>
      <c r="I17" s="2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83"/>
  <sheetViews>
    <sheetView workbookViewId="0">
      <pane xSplit="1" ySplit="1" topLeftCell="B44" activePane="bottomRight" state="frozen"/>
      <selection activeCell="I31" sqref="I31"/>
      <selection pane="topRight" activeCell="I31" sqref="I31"/>
      <selection pane="bottomLeft" activeCell="I31" sqref="I31"/>
      <selection pane="bottomRight" activeCell="J39" sqref="J39"/>
    </sheetView>
  </sheetViews>
  <sheetFormatPr defaultRowHeight="15"/>
  <cols>
    <col min="1" max="1" width="7.7109375" bestFit="1" customWidth="1"/>
    <col min="2" max="2" width="6.5703125" bestFit="1" customWidth="1"/>
    <col min="3" max="3" width="13.85546875" bestFit="1" customWidth="1"/>
    <col min="4" max="4" width="6.42578125" customWidth="1"/>
    <col min="5" max="5" width="5.5703125" bestFit="1" customWidth="1"/>
    <col min="6" max="6" width="6.5703125" bestFit="1" customWidth="1"/>
    <col min="7" max="8" width="5.5703125" bestFit="1" customWidth="1"/>
    <col min="9" max="9" width="5" bestFit="1" customWidth="1"/>
    <col min="10" max="10" width="11.140625" bestFit="1" customWidth="1"/>
    <col min="11" max="12" width="5.5703125" bestFit="1" customWidth="1"/>
  </cols>
  <sheetData>
    <row r="1" spans="1:7">
      <c r="A1" t="s">
        <v>0</v>
      </c>
      <c r="B1" s="15" t="s">
        <v>1</v>
      </c>
      <c r="C1" s="15" t="s">
        <v>99</v>
      </c>
      <c r="D1" s="15" t="s">
        <v>125</v>
      </c>
      <c r="E1" s="15" t="s">
        <v>126</v>
      </c>
      <c r="F1" s="15" t="s">
        <v>89</v>
      </c>
      <c r="G1" s="15" t="s">
        <v>127</v>
      </c>
    </row>
    <row r="2" spans="1:7">
      <c r="A2" t="s">
        <v>2</v>
      </c>
      <c r="B2" s="1">
        <v>523.84</v>
      </c>
      <c r="C2">
        <v>1</v>
      </c>
      <c r="D2">
        <v>2006</v>
      </c>
      <c r="E2">
        <v>1</v>
      </c>
    </row>
    <row r="3" spans="1:7">
      <c r="A3" t="s">
        <v>3</v>
      </c>
      <c r="B3" s="1">
        <v>519.39</v>
      </c>
      <c r="C3">
        <v>2</v>
      </c>
      <c r="D3">
        <v>2006</v>
      </c>
      <c r="E3">
        <v>2</v>
      </c>
    </row>
    <row r="4" spans="1:7">
      <c r="A4" t="s">
        <v>4</v>
      </c>
      <c r="B4" s="1">
        <v>544.03</v>
      </c>
      <c r="C4">
        <v>3</v>
      </c>
      <c r="D4">
        <v>2006</v>
      </c>
      <c r="E4">
        <v>3</v>
      </c>
    </row>
    <row r="5" spans="1:7">
      <c r="A5" t="s">
        <v>5</v>
      </c>
      <c r="B5" s="1">
        <v>549.29999999999995</v>
      </c>
      <c r="C5">
        <v>4</v>
      </c>
      <c r="D5">
        <v>2006</v>
      </c>
      <c r="E5">
        <v>4</v>
      </c>
    </row>
    <row r="6" spans="1:7">
      <c r="A6" t="s">
        <v>6</v>
      </c>
      <c r="B6" s="1">
        <v>563.44000000000005</v>
      </c>
      <c r="C6">
        <v>5</v>
      </c>
      <c r="D6">
        <v>2006</v>
      </c>
      <c r="E6">
        <v>5</v>
      </c>
    </row>
    <row r="7" spans="1:7">
      <c r="A7" t="s">
        <v>7</v>
      </c>
      <c r="B7" s="1">
        <v>567.79</v>
      </c>
      <c r="C7">
        <v>6</v>
      </c>
      <c r="D7">
        <v>2006</v>
      </c>
      <c r="E7">
        <v>6</v>
      </c>
      <c r="F7" s="1">
        <v>573.33833333333337</v>
      </c>
      <c r="G7" s="10">
        <v>0.99032275881314979</v>
      </c>
    </row>
    <row r="8" spans="1:7">
      <c r="A8" t="s">
        <v>8</v>
      </c>
      <c r="B8" s="1">
        <v>575.38</v>
      </c>
      <c r="C8">
        <v>7</v>
      </c>
      <c r="D8">
        <v>2006</v>
      </c>
      <c r="E8">
        <v>7</v>
      </c>
      <c r="F8" s="1">
        <v>579.05833333333339</v>
      </c>
      <c r="G8" s="10">
        <v>0.99364773266942008</v>
      </c>
    </row>
    <row r="9" spans="1:7">
      <c r="A9" s="24" t="s">
        <v>9</v>
      </c>
      <c r="B9" s="1">
        <v>572.35</v>
      </c>
      <c r="C9">
        <v>8</v>
      </c>
      <c r="D9">
        <v>2006</v>
      </c>
      <c r="E9">
        <v>8</v>
      </c>
      <c r="F9" s="1">
        <v>582.3216666666666</v>
      </c>
      <c r="G9" s="10">
        <v>0.98287601640559497</v>
      </c>
    </row>
    <row r="10" spans="1:7">
      <c r="A10" s="24" t="s">
        <v>10</v>
      </c>
      <c r="B10" s="1">
        <v>561.27</v>
      </c>
      <c r="C10">
        <v>9</v>
      </c>
      <c r="D10">
        <v>2006</v>
      </c>
      <c r="E10">
        <v>9</v>
      </c>
      <c r="F10" s="1">
        <v>586.94666666666672</v>
      </c>
      <c r="G10" s="10">
        <v>0.95625383339769643</v>
      </c>
    </row>
    <row r="11" spans="1:7">
      <c r="A11" t="s">
        <v>11</v>
      </c>
      <c r="B11" s="1">
        <v>598.13</v>
      </c>
      <c r="C11">
        <v>10</v>
      </c>
      <c r="D11">
        <v>2006</v>
      </c>
      <c r="E11">
        <v>10</v>
      </c>
      <c r="F11" s="1">
        <v>590.93333333333328</v>
      </c>
      <c r="G11" s="10">
        <v>1.0121784747292419</v>
      </c>
    </row>
    <row r="12" spans="1:7">
      <c r="A12" t="s">
        <v>12</v>
      </c>
      <c r="B12" s="1">
        <v>668.44</v>
      </c>
      <c r="C12">
        <v>11</v>
      </c>
      <c r="D12">
        <v>2006</v>
      </c>
      <c r="E12">
        <v>11</v>
      </c>
      <c r="F12" s="1">
        <v>594.80000000000007</v>
      </c>
      <c r="G12" s="10">
        <v>1.1238063214525891</v>
      </c>
    </row>
    <row r="13" spans="1:7">
      <c r="A13" t="s">
        <v>13</v>
      </c>
      <c r="B13" s="1">
        <v>636.70000000000005</v>
      </c>
      <c r="C13">
        <v>12</v>
      </c>
      <c r="D13">
        <v>2006</v>
      </c>
      <c r="E13">
        <v>12</v>
      </c>
      <c r="F13" s="1">
        <v>598.28166666666664</v>
      </c>
      <c r="G13" s="10">
        <v>1.0642144586301325</v>
      </c>
    </row>
    <row r="14" spans="1:7">
      <c r="A14" t="s">
        <v>14</v>
      </c>
      <c r="B14" s="1">
        <v>592.48</v>
      </c>
      <c r="C14">
        <v>13</v>
      </c>
      <c r="D14">
        <v>2007</v>
      </c>
      <c r="E14">
        <v>1</v>
      </c>
      <c r="F14" s="1">
        <v>601.72833333333335</v>
      </c>
      <c r="G14" s="10">
        <v>0.98463038414345339</v>
      </c>
    </row>
    <row r="15" spans="1:7">
      <c r="A15" t="s">
        <v>15</v>
      </c>
      <c r="B15" s="1">
        <v>558.54999999999995</v>
      </c>
      <c r="C15">
        <v>14</v>
      </c>
      <c r="D15">
        <v>2007</v>
      </c>
      <c r="E15">
        <v>2</v>
      </c>
      <c r="F15" s="1">
        <v>604.78583333333324</v>
      </c>
      <c r="G15" s="10">
        <v>0.9235500721329728</v>
      </c>
    </row>
    <row r="16" spans="1:7">
      <c r="A16" t="s">
        <v>16</v>
      </c>
      <c r="B16" s="1">
        <v>599.53</v>
      </c>
      <c r="C16">
        <v>15</v>
      </c>
      <c r="D16">
        <v>2007</v>
      </c>
      <c r="E16">
        <v>3</v>
      </c>
      <c r="F16" s="1">
        <v>608.59333333333336</v>
      </c>
      <c r="G16" s="10">
        <v>0.98510773477636948</v>
      </c>
    </row>
    <row r="17" spans="1:7">
      <c r="A17" t="s">
        <v>17</v>
      </c>
      <c r="B17" s="1">
        <v>597.14</v>
      </c>
      <c r="C17">
        <v>16</v>
      </c>
      <c r="D17">
        <v>2007</v>
      </c>
      <c r="E17">
        <v>4</v>
      </c>
      <c r="F17" s="1">
        <v>612.03499999999997</v>
      </c>
      <c r="G17" s="10">
        <v>0.97566315651882651</v>
      </c>
    </row>
    <row r="18" spans="1:7">
      <c r="A18" t="s">
        <v>18</v>
      </c>
      <c r="B18" s="1">
        <v>609.84</v>
      </c>
      <c r="C18">
        <v>17</v>
      </c>
      <c r="D18">
        <v>2007</v>
      </c>
      <c r="E18">
        <v>5</v>
      </c>
      <c r="F18" s="1">
        <v>613.2075000000001</v>
      </c>
      <c r="G18" s="10">
        <v>0.99450838419295251</v>
      </c>
    </row>
    <row r="19" spans="1:7">
      <c r="A19" t="s">
        <v>19</v>
      </c>
      <c r="B19" s="1">
        <v>609.57000000000005</v>
      </c>
      <c r="C19">
        <v>18</v>
      </c>
      <c r="D19">
        <v>2007</v>
      </c>
      <c r="E19">
        <v>6</v>
      </c>
      <c r="F19" s="1">
        <v>616.66500000000008</v>
      </c>
      <c r="G19" s="10">
        <v>0.98849456349882026</v>
      </c>
    </row>
    <row r="20" spans="1:7">
      <c r="A20" t="s">
        <v>20</v>
      </c>
      <c r="B20" s="1">
        <v>616.74</v>
      </c>
      <c r="C20">
        <v>19</v>
      </c>
      <c r="D20">
        <v>2007</v>
      </c>
      <c r="E20">
        <v>7</v>
      </c>
      <c r="F20" s="1">
        <v>619.81583333333333</v>
      </c>
      <c r="G20" s="10">
        <v>0.99503750441999572</v>
      </c>
    </row>
    <row r="21" spans="1:7">
      <c r="A21" s="24" t="s">
        <v>21</v>
      </c>
      <c r="B21" s="1">
        <v>609.04</v>
      </c>
      <c r="C21">
        <v>20</v>
      </c>
      <c r="D21">
        <v>2007</v>
      </c>
      <c r="E21">
        <v>8</v>
      </c>
      <c r="F21" s="1">
        <v>624.46750000000009</v>
      </c>
      <c r="G21" s="10">
        <v>0.97529495129850619</v>
      </c>
    </row>
    <row r="22" spans="1:7">
      <c r="A22" s="24" t="s">
        <v>22</v>
      </c>
      <c r="B22" s="1">
        <v>606.96</v>
      </c>
      <c r="C22">
        <v>21</v>
      </c>
      <c r="D22">
        <v>2007</v>
      </c>
      <c r="E22">
        <v>9</v>
      </c>
      <c r="F22" s="1">
        <v>630.13833333333332</v>
      </c>
      <c r="G22" s="10">
        <v>0.96321707138379675</v>
      </c>
    </row>
    <row r="23" spans="1:7">
      <c r="A23" t="s">
        <v>23</v>
      </c>
      <c r="B23" s="1">
        <v>639.42999999999995</v>
      </c>
      <c r="C23">
        <v>22</v>
      </c>
      <c r="D23">
        <v>2007</v>
      </c>
      <c r="E23">
        <v>10</v>
      </c>
      <c r="F23" s="1">
        <v>632.71833333333336</v>
      </c>
      <c r="G23" s="10">
        <v>1.0106076690259751</v>
      </c>
    </row>
    <row r="24" spans="1:7">
      <c r="A24" t="s">
        <v>24</v>
      </c>
      <c r="B24" s="1">
        <v>682.51</v>
      </c>
      <c r="C24">
        <v>23</v>
      </c>
      <c r="D24">
        <v>2007</v>
      </c>
      <c r="E24">
        <v>11</v>
      </c>
      <c r="F24" s="1">
        <v>636.42916666666667</v>
      </c>
      <c r="G24" s="10">
        <v>1.0724052820751195</v>
      </c>
    </row>
    <row r="25" spans="1:7">
      <c r="A25" t="s">
        <v>25</v>
      </c>
      <c r="B25" s="1">
        <v>678.19</v>
      </c>
      <c r="C25">
        <v>24</v>
      </c>
      <c r="D25">
        <v>2007</v>
      </c>
      <c r="E25">
        <v>12</v>
      </c>
      <c r="F25" s="1">
        <v>640.47833333333335</v>
      </c>
      <c r="G25" s="10">
        <v>1.0588804721471192</v>
      </c>
    </row>
    <row r="26" spans="1:7">
      <c r="A26" t="s">
        <v>26</v>
      </c>
      <c r="B26" s="1">
        <v>630.29</v>
      </c>
      <c r="C26">
        <v>25</v>
      </c>
      <c r="D26">
        <v>2008</v>
      </c>
      <c r="E26">
        <v>1</v>
      </c>
      <c r="F26" s="1">
        <v>643.97749999999996</v>
      </c>
      <c r="G26" s="10">
        <v>0.97874537542072515</v>
      </c>
    </row>
    <row r="27" spans="1:7">
      <c r="A27" t="s">
        <v>27</v>
      </c>
      <c r="B27" s="1">
        <v>614.37</v>
      </c>
      <c r="C27">
        <v>26</v>
      </c>
      <c r="D27">
        <v>2008</v>
      </c>
      <c r="E27">
        <v>2</v>
      </c>
      <c r="F27" s="1">
        <v>646.68416666666678</v>
      </c>
      <c r="G27" s="10">
        <v>0.95003099142935543</v>
      </c>
    </row>
    <row r="28" spans="1:7">
      <c r="A28" s="11" t="s">
        <v>28</v>
      </c>
      <c r="B28" s="1">
        <v>667.58</v>
      </c>
      <c r="C28">
        <v>27</v>
      </c>
      <c r="D28">
        <v>2008</v>
      </c>
      <c r="E28">
        <v>3</v>
      </c>
      <c r="F28" s="1">
        <v>650.98500000000001</v>
      </c>
      <c r="G28" s="10">
        <v>1.0254921388357643</v>
      </c>
    </row>
    <row r="29" spans="1:7">
      <c r="A29" s="11" t="s">
        <v>29</v>
      </c>
      <c r="B29" s="1">
        <v>628.1</v>
      </c>
      <c r="C29">
        <v>28</v>
      </c>
      <c r="D29">
        <v>2008</v>
      </c>
      <c r="E29">
        <v>4</v>
      </c>
      <c r="F29" s="1">
        <v>653.59333333333325</v>
      </c>
      <c r="G29" s="10">
        <v>0.96099511418925143</v>
      </c>
    </row>
    <row r="30" spans="1:7">
      <c r="A30" t="s">
        <v>30</v>
      </c>
      <c r="B30" s="1">
        <v>654.37</v>
      </c>
      <c r="C30">
        <v>29</v>
      </c>
      <c r="D30">
        <v>2008</v>
      </c>
      <c r="E30">
        <v>5</v>
      </c>
      <c r="F30" s="1">
        <v>655.01666666666654</v>
      </c>
      <c r="G30" s="10">
        <v>0.99901274776723259</v>
      </c>
    </row>
    <row r="31" spans="1:7">
      <c r="A31" t="s">
        <v>31</v>
      </c>
      <c r="B31" s="1">
        <v>658.16</v>
      </c>
      <c r="C31">
        <v>30</v>
      </c>
      <c r="D31">
        <v>2008</v>
      </c>
      <c r="E31">
        <v>6</v>
      </c>
      <c r="F31" s="1">
        <v>658.63083333333316</v>
      </c>
      <c r="G31" s="10">
        <v>0.99928513317399625</v>
      </c>
    </row>
    <row r="32" spans="1:7">
      <c r="A32" t="s">
        <v>32</v>
      </c>
      <c r="B32" s="1">
        <v>658.73</v>
      </c>
      <c r="C32">
        <v>31</v>
      </c>
      <c r="D32">
        <v>2008</v>
      </c>
      <c r="E32">
        <v>7</v>
      </c>
      <c r="F32" s="1">
        <v>661.3266666666666</v>
      </c>
      <c r="G32" s="10">
        <v>0.99607354912851953</v>
      </c>
    </row>
    <row r="33" spans="1:7">
      <c r="A33" s="24" t="s">
        <v>33</v>
      </c>
      <c r="B33" s="1">
        <v>641.52</v>
      </c>
      <c r="C33">
        <v>32</v>
      </c>
      <c r="D33">
        <v>2008</v>
      </c>
      <c r="E33">
        <v>8</v>
      </c>
      <c r="F33" s="1">
        <v>662.30166666666662</v>
      </c>
      <c r="G33" s="10">
        <v>0.96862205289130587</v>
      </c>
    </row>
    <row r="34" spans="1:7">
      <c r="A34" s="24" t="s">
        <v>34</v>
      </c>
      <c r="B34" s="1">
        <v>658.57</v>
      </c>
      <c r="C34">
        <v>33</v>
      </c>
      <c r="D34">
        <v>2008</v>
      </c>
      <c r="E34">
        <v>9</v>
      </c>
      <c r="F34" s="1">
        <v>662.18666666666661</v>
      </c>
      <c r="G34" s="10">
        <v>0.99453829735824761</v>
      </c>
    </row>
    <row r="35" spans="1:7">
      <c r="A35" t="s">
        <v>35</v>
      </c>
      <c r="B35" s="1">
        <v>670.73</v>
      </c>
      <c r="C35">
        <v>34</v>
      </c>
      <c r="D35">
        <v>2008</v>
      </c>
      <c r="E35">
        <v>10</v>
      </c>
      <c r="F35" s="1">
        <v>666.09249999999997</v>
      </c>
      <c r="G35" s="10">
        <v>1.0069622462345695</v>
      </c>
    </row>
    <row r="36" spans="1:7">
      <c r="A36" t="s">
        <v>36</v>
      </c>
      <c r="B36" s="1">
        <v>699.59</v>
      </c>
      <c r="C36">
        <v>35</v>
      </c>
      <c r="D36">
        <v>2008</v>
      </c>
      <c r="E36">
        <v>11</v>
      </c>
      <c r="F36" s="1">
        <v>667.29416666666668</v>
      </c>
      <c r="G36" s="10">
        <v>1.0483981951987691</v>
      </c>
    </row>
    <row r="37" spans="1:7">
      <c r="A37" t="s">
        <v>37</v>
      </c>
      <c r="B37" s="1">
        <v>721.56</v>
      </c>
      <c r="C37">
        <v>36</v>
      </c>
      <c r="D37">
        <v>2008</v>
      </c>
      <c r="E37">
        <v>12</v>
      </c>
      <c r="F37" s="1">
        <v>669.15250000000003</v>
      </c>
      <c r="G37" s="10">
        <v>1.0783192172187952</v>
      </c>
    </row>
    <row r="38" spans="1:7">
      <c r="A38" t="s">
        <v>38</v>
      </c>
      <c r="B38" s="1">
        <v>662.64</v>
      </c>
      <c r="C38">
        <v>37</v>
      </c>
      <c r="D38">
        <v>2009</v>
      </c>
      <c r="E38">
        <v>1</v>
      </c>
      <c r="F38" s="1">
        <v>670.92000000000007</v>
      </c>
      <c r="G38" s="10">
        <v>0.9876587372563046</v>
      </c>
    </row>
    <row r="39" spans="1:7">
      <c r="A39" t="s">
        <v>39</v>
      </c>
      <c r="B39" s="1">
        <v>626.07000000000005</v>
      </c>
      <c r="C39">
        <v>38</v>
      </c>
      <c r="D39">
        <v>2009</v>
      </c>
      <c r="E39">
        <v>2</v>
      </c>
      <c r="F39" s="1">
        <v>672.99583333333339</v>
      </c>
      <c r="G39" s="10">
        <v>0.93027321863062551</v>
      </c>
    </row>
    <row r="40" spans="1:7">
      <c r="A40" s="11" t="s">
        <v>40</v>
      </c>
      <c r="B40" s="1">
        <v>666.2</v>
      </c>
      <c r="C40">
        <v>39</v>
      </c>
      <c r="D40">
        <v>2009</v>
      </c>
      <c r="E40">
        <v>3</v>
      </c>
      <c r="F40" s="1">
        <v>675.06666666666672</v>
      </c>
      <c r="G40" s="10">
        <v>0.98686549476594898</v>
      </c>
    </row>
    <row r="41" spans="1:7">
      <c r="A41" s="11" t="s">
        <v>41</v>
      </c>
      <c r="B41" s="1">
        <v>674.97</v>
      </c>
      <c r="C41">
        <v>40</v>
      </c>
      <c r="D41">
        <v>2009</v>
      </c>
      <c r="E41">
        <v>4</v>
      </c>
      <c r="F41" s="1">
        <v>676.5391666666668</v>
      </c>
      <c r="G41" s="10">
        <v>0.9976805974524755</v>
      </c>
    </row>
    <row r="42" spans="1:7">
      <c r="A42" t="s">
        <v>42</v>
      </c>
      <c r="B42" s="1">
        <v>668.79</v>
      </c>
      <c r="C42">
        <v>41</v>
      </c>
      <c r="D42">
        <v>2009</v>
      </c>
      <c r="E42">
        <v>5</v>
      </c>
      <c r="F42" s="1">
        <v>680.36250000000007</v>
      </c>
      <c r="G42" s="10">
        <v>0.98299068511271548</v>
      </c>
    </row>
    <row r="43" spans="1:7">
      <c r="A43" t="s">
        <v>43</v>
      </c>
      <c r="B43" s="1">
        <v>680.46</v>
      </c>
      <c r="C43">
        <v>42</v>
      </c>
      <c r="D43">
        <v>2009</v>
      </c>
      <c r="E43">
        <v>6</v>
      </c>
      <c r="F43" s="1">
        <v>681.23083333333341</v>
      </c>
      <c r="G43" s="10">
        <v>0.99886846969394849</v>
      </c>
    </row>
    <row r="44" spans="1:7">
      <c r="A44" t="s">
        <v>44</v>
      </c>
      <c r="B44" s="1">
        <v>679.94</v>
      </c>
      <c r="C44">
        <v>43</v>
      </c>
      <c r="D44">
        <v>2009</v>
      </c>
      <c r="E44">
        <v>7</v>
      </c>
      <c r="F44" s="1">
        <v>682.51083333333327</v>
      </c>
      <c r="G44" s="10">
        <v>0.99623327102256021</v>
      </c>
    </row>
    <row r="45" spans="1:7">
      <c r="A45" s="24" t="s">
        <v>45</v>
      </c>
      <c r="B45" s="1">
        <v>666.43</v>
      </c>
      <c r="C45">
        <v>44</v>
      </c>
      <c r="D45">
        <v>2009</v>
      </c>
      <c r="E45">
        <v>8</v>
      </c>
      <c r="F45" s="1">
        <v>684.33833333333325</v>
      </c>
      <c r="G45" s="10">
        <v>0.97383117025447941</v>
      </c>
    </row>
    <row r="46" spans="1:7">
      <c r="A46" s="24" t="s">
        <v>46</v>
      </c>
      <c r="B46" s="1">
        <v>683.42</v>
      </c>
      <c r="C46">
        <v>45</v>
      </c>
      <c r="D46">
        <v>2009</v>
      </c>
      <c r="E46">
        <v>9</v>
      </c>
      <c r="F46" s="1">
        <v>688.40500000000009</v>
      </c>
      <c r="G46" s="10">
        <v>0.99275862319419506</v>
      </c>
    </row>
    <row r="47" spans="1:7">
      <c r="A47" t="s">
        <v>47</v>
      </c>
      <c r="B47" s="1">
        <v>688.4</v>
      </c>
      <c r="C47">
        <v>46</v>
      </c>
      <c r="D47">
        <v>2009</v>
      </c>
      <c r="E47">
        <v>10</v>
      </c>
      <c r="F47" s="1">
        <v>689.32416666666666</v>
      </c>
      <c r="G47" s="10">
        <v>0.99865931486032811</v>
      </c>
    </row>
    <row r="48" spans="1:7">
      <c r="A48" t="s">
        <v>48</v>
      </c>
      <c r="B48" s="1">
        <v>745.47</v>
      </c>
      <c r="C48">
        <v>47</v>
      </c>
      <c r="D48">
        <v>2009</v>
      </c>
      <c r="E48">
        <v>11</v>
      </c>
      <c r="F48" s="1">
        <v>689.25833333333333</v>
      </c>
      <c r="G48" s="10">
        <v>1.081553844107797</v>
      </c>
    </row>
    <row r="49" spans="1:7">
      <c r="A49" t="s">
        <v>49</v>
      </c>
      <c r="B49" s="1">
        <v>731.98</v>
      </c>
      <c r="C49">
        <v>48</v>
      </c>
      <c r="D49">
        <v>2009</v>
      </c>
      <c r="E49">
        <v>12</v>
      </c>
      <c r="F49" s="1">
        <v>691.05333333333328</v>
      </c>
      <c r="G49" s="10">
        <v>1.0592236006868743</v>
      </c>
    </row>
    <row r="50" spans="1:7">
      <c r="A50" t="s">
        <v>50</v>
      </c>
      <c r="B50" s="1">
        <v>678</v>
      </c>
      <c r="C50">
        <v>49</v>
      </c>
      <c r="D50">
        <v>2010</v>
      </c>
      <c r="E50">
        <v>1</v>
      </c>
      <c r="F50" s="1">
        <v>692.05833333333339</v>
      </c>
      <c r="G50" s="10">
        <v>0.97968620178934807</v>
      </c>
    </row>
    <row r="51" spans="1:7">
      <c r="A51" t="s">
        <v>51</v>
      </c>
      <c r="B51" s="1">
        <v>648</v>
      </c>
      <c r="C51">
        <v>50</v>
      </c>
      <c r="D51">
        <v>2010</v>
      </c>
      <c r="E51">
        <v>2</v>
      </c>
      <c r="F51" s="1">
        <v>693.43916666666667</v>
      </c>
      <c r="G51" s="10">
        <v>0.93447274274239389</v>
      </c>
    </row>
    <row r="52" spans="1:7">
      <c r="A52" s="11" t="s">
        <v>52</v>
      </c>
      <c r="B52" s="1">
        <v>715</v>
      </c>
      <c r="C52">
        <v>51</v>
      </c>
      <c r="D52">
        <v>2010</v>
      </c>
      <c r="E52">
        <v>3</v>
      </c>
      <c r="F52" s="1">
        <v>694.07083333333333</v>
      </c>
      <c r="G52" s="10">
        <v>1.0301542229719589</v>
      </c>
    </row>
    <row r="53" spans="1:7">
      <c r="A53" s="11" t="s">
        <v>53</v>
      </c>
      <c r="B53" s="1">
        <v>686</v>
      </c>
      <c r="C53">
        <v>52</v>
      </c>
      <c r="D53">
        <v>2010</v>
      </c>
      <c r="E53">
        <v>4</v>
      </c>
      <c r="F53" s="1">
        <v>693.78750000000002</v>
      </c>
      <c r="G53" s="10">
        <v>0.98877538151090927</v>
      </c>
    </row>
    <row r="54" spans="1:7">
      <c r="A54" t="s">
        <v>54</v>
      </c>
      <c r="B54" s="1">
        <v>668</v>
      </c>
      <c r="C54">
        <v>53</v>
      </c>
      <c r="D54">
        <v>2010</v>
      </c>
      <c r="E54">
        <v>5</v>
      </c>
      <c r="F54" s="1">
        <v>697.41499999999996</v>
      </c>
      <c r="G54" s="10">
        <v>0.95782281711749828</v>
      </c>
    </row>
    <row r="55" spans="1:7">
      <c r="A55" t="s">
        <v>55</v>
      </c>
      <c r="B55" s="1">
        <v>702</v>
      </c>
      <c r="C55">
        <v>54</v>
      </c>
      <c r="D55">
        <v>2010</v>
      </c>
      <c r="E55">
        <v>6</v>
      </c>
      <c r="F55" s="1">
        <v>698.33333333333337</v>
      </c>
      <c r="G55" s="10">
        <v>1.0052505966587111</v>
      </c>
    </row>
    <row r="56" spans="1:7">
      <c r="A56" t="s">
        <v>56</v>
      </c>
      <c r="B56" s="1">
        <v>692</v>
      </c>
      <c r="C56">
        <v>55</v>
      </c>
      <c r="D56">
        <v>2010</v>
      </c>
      <c r="E56">
        <v>7</v>
      </c>
      <c r="F56" s="1">
        <v>696.83333333333337</v>
      </c>
      <c r="G56" s="10">
        <v>0.99306386032049743</v>
      </c>
    </row>
    <row r="57" spans="1:7">
      <c r="A57" s="24" t="s">
        <v>57</v>
      </c>
      <c r="B57" s="1">
        <v>683</v>
      </c>
      <c r="C57">
        <v>56</v>
      </c>
      <c r="D57">
        <v>2010</v>
      </c>
      <c r="E57">
        <v>8</v>
      </c>
      <c r="F57" s="1"/>
    </row>
    <row r="58" spans="1:7">
      <c r="A58" s="24" t="s">
        <v>58</v>
      </c>
      <c r="B58" s="1">
        <v>691</v>
      </c>
      <c r="C58">
        <v>57</v>
      </c>
      <c r="D58">
        <v>2010</v>
      </c>
      <c r="E58">
        <v>9</v>
      </c>
      <c r="F58" s="1"/>
    </row>
    <row r="59" spans="1:7">
      <c r="A59" t="s">
        <v>59</v>
      </c>
      <c r="B59" s="1">
        <v>685</v>
      </c>
      <c r="C59">
        <v>58</v>
      </c>
      <c r="D59">
        <v>2010</v>
      </c>
      <c r="E59">
        <v>10</v>
      </c>
      <c r="F59" s="1"/>
    </row>
    <row r="60" spans="1:7">
      <c r="A60" t="s">
        <v>60</v>
      </c>
      <c r="B60" s="1">
        <v>789</v>
      </c>
      <c r="C60">
        <v>59</v>
      </c>
      <c r="D60">
        <v>2010</v>
      </c>
      <c r="E60">
        <v>11</v>
      </c>
      <c r="F60" s="1"/>
    </row>
    <row r="61" spans="1:7">
      <c r="A61" t="s">
        <v>61</v>
      </c>
      <c r="B61" s="1">
        <v>743</v>
      </c>
      <c r="C61">
        <v>60</v>
      </c>
      <c r="D61">
        <v>2010</v>
      </c>
      <c r="E61">
        <v>12</v>
      </c>
      <c r="F61" s="1"/>
    </row>
    <row r="62" spans="1:7">
      <c r="A62" t="s">
        <v>62</v>
      </c>
      <c r="B62" s="1">
        <v>660</v>
      </c>
      <c r="C62">
        <v>61</v>
      </c>
      <c r="D62">
        <v>2011</v>
      </c>
      <c r="E62">
        <v>1</v>
      </c>
      <c r="F62" s="1"/>
    </row>
    <row r="69" spans="3:12" ht="15.75" thickBot="1"/>
    <row r="70" spans="3:12">
      <c r="C70" s="38" t="s">
        <v>131</v>
      </c>
      <c r="D70" s="39"/>
      <c r="E70" s="39"/>
      <c r="F70" s="39"/>
      <c r="G70" s="39"/>
      <c r="H70" s="39"/>
      <c r="I70" s="40"/>
      <c r="J70" s="31"/>
      <c r="K70" s="41"/>
      <c r="L70" s="42"/>
    </row>
    <row r="71" spans="3:12" ht="15.75" thickBot="1">
      <c r="C71" s="43" t="s">
        <v>134</v>
      </c>
      <c r="D71" s="44">
        <v>2006</v>
      </c>
      <c r="E71" s="44">
        <v>2007</v>
      </c>
      <c r="F71" s="44">
        <v>2008</v>
      </c>
      <c r="G71" s="44">
        <v>2009</v>
      </c>
      <c r="H71" s="44">
        <v>2010</v>
      </c>
      <c r="I71" s="45">
        <v>2011</v>
      </c>
      <c r="J71" s="46" t="s">
        <v>129</v>
      </c>
      <c r="K71" s="47" t="s">
        <v>132</v>
      </c>
      <c r="L71" s="48" t="s">
        <v>133</v>
      </c>
    </row>
    <row r="72" spans="3:12">
      <c r="C72" s="49">
        <v>1</v>
      </c>
      <c r="D72" s="34"/>
      <c r="E72" s="34">
        <v>0.98463038414345339</v>
      </c>
      <c r="F72" s="34">
        <v>0.97874537542072515</v>
      </c>
      <c r="G72" s="34">
        <v>0.9876587372563046</v>
      </c>
      <c r="H72" s="34">
        <v>0.97968620178934807</v>
      </c>
      <c r="I72" s="35"/>
      <c r="J72" s="36">
        <v>0.98268017465245783</v>
      </c>
      <c r="K72" s="37">
        <f>MIN(D72:I72)</f>
        <v>0.97874537542072515</v>
      </c>
      <c r="L72" s="50">
        <f>MAX(D72:I72)</f>
        <v>0.9876587372563046</v>
      </c>
    </row>
    <row r="73" spans="3:12">
      <c r="C73" s="51">
        <v>2</v>
      </c>
      <c r="D73" s="28"/>
      <c r="E73" s="28">
        <v>0.9235500721329728</v>
      </c>
      <c r="F73" s="28">
        <v>0.95003099142935543</v>
      </c>
      <c r="G73" s="28">
        <v>0.93027321863062551</v>
      </c>
      <c r="H73" s="28">
        <v>0.93447274274239389</v>
      </c>
      <c r="I73" s="29"/>
      <c r="J73" s="32">
        <v>0.93458175623383688</v>
      </c>
      <c r="K73" s="30">
        <f t="shared" ref="K73:K83" si="0">MIN(D73:I73)</f>
        <v>0.9235500721329728</v>
      </c>
      <c r="L73" s="52">
        <f t="shared" ref="L73:L83" si="1">MAX(D73:I73)</f>
        <v>0.95003099142935543</v>
      </c>
    </row>
    <row r="74" spans="3:12">
      <c r="C74" s="51">
        <v>3</v>
      </c>
      <c r="D74" s="28"/>
      <c r="E74" s="28">
        <v>0.98510773477636948</v>
      </c>
      <c r="F74" s="28">
        <v>1.0254921388357643</v>
      </c>
      <c r="G74" s="28">
        <v>0.98686549476594898</v>
      </c>
      <c r="H74" s="28">
        <v>1.0301542229719589</v>
      </c>
      <c r="I74" s="29"/>
      <c r="J74" s="32">
        <v>1.0069048978375104</v>
      </c>
      <c r="K74" s="30">
        <f t="shared" si="0"/>
        <v>0.98510773477636948</v>
      </c>
      <c r="L74" s="52">
        <f t="shared" si="1"/>
        <v>1.0301542229719589</v>
      </c>
    </row>
    <row r="75" spans="3:12">
      <c r="C75" s="51">
        <v>4</v>
      </c>
      <c r="D75" s="28"/>
      <c r="E75" s="28">
        <v>0.97566315651882651</v>
      </c>
      <c r="F75" s="28">
        <v>0.96099511418925143</v>
      </c>
      <c r="G75" s="28">
        <v>0.9976805974524755</v>
      </c>
      <c r="H75" s="28">
        <v>0.98877538151090927</v>
      </c>
      <c r="I75" s="29"/>
      <c r="J75" s="32">
        <v>0.98077856241786576</v>
      </c>
      <c r="K75" s="30">
        <f t="shared" si="0"/>
        <v>0.96099511418925143</v>
      </c>
      <c r="L75" s="52">
        <f t="shared" si="1"/>
        <v>0.9976805974524755</v>
      </c>
    </row>
    <row r="76" spans="3:12">
      <c r="C76" s="51">
        <v>5</v>
      </c>
      <c r="D76" s="28"/>
      <c r="E76" s="28">
        <v>0.99450838419295251</v>
      </c>
      <c r="F76" s="28">
        <v>0.99901274776723259</v>
      </c>
      <c r="G76" s="28">
        <v>0.98299068511271548</v>
      </c>
      <c r="H76" s="28">
        <v>0.95782281711749828</v>
      </c>
      <c r="I76" s="29"/>
      <c r="J76" s="32">
        <v>0.98358365854759966</v>
      </c>
      <c r="K76" s="30">
        <f t="shared" si="0"/>
        <v>0.95782281711749828</v>
      </c>
      <c r="L76" s="52">
        <f t="shared" si="1"/>
        <v>0.99901274776723259</v>
      </c>
    </row>
    <row r="77" spans="3:12">
      <c r="C77" s="51">
        <v>6</v>
      </c>
      <c r="D77" s="28">
        <v>0.99032275881314979</v>
      </c>
      <c r="E77" s="28">
        <v>0.98849456349882026</v>
      </c>
      <c r="F77" s="28">
        <v>0.99928513317399625</v>
      </c>
      <c r="G77" s="28">
        <v>0.99886846969394849</v>
      </c>
      <c r="H77" s="28">
        <v>1.0052505966587111</v>
      </c>
      <c r="I77" s="29"/>
      <c r="J77" s="32">
        <v>0.99644430436772513</v>
      </c>
      <c r="K77" s="30">
        <f t="shared" si="0"/>
        <v>0.98849456349882026</v>
      </c>
      <c r="L77" s="52">
        <f t="shared" si="1"/>
        <v>1.0052505966587111</v>
      </c>
    </row>
    <row r="78" spans="3:12">
      <c r="C78" s="51">
        <v>7</v>
      </c>
      <c r="D78" s="28">
        <v>0.99364773266942008</v>
      </c>
      <c r="E78" s="28">
        <v>0.99503750441999572</v>
      </c>
      <c r="F78" s="28">
        <v>0.99607354912851953</v>
      </c>
      <c r="G78" s="28">
        <v>0.99623327102256021</v>
      </c>
      <c r="H78" s="28">
        <v>0.99306386032049743</v>
      </c>
      <c r="I78" s="29"/>
      <c r="J78" s="32">
        <v>0.99481118351219866</v>
      </c>
      <c r="K78" s="30">
        <f t="shared" si="0"/>
        <v>0.99306386032049743</v>
      </c>
      <c r="L78" s="52">
        <f t="shared" si="1"/>
        <v>0.99623327102256021</v>
      </c>
    </row>
    <row r="79" spans="3:12">
      <c r="C79" s="51">
        <v>8</v>
      </c>
      <c r="D79" s="28">
        <v>0.98287601640559497</v>
      </c>
      <c r="E79" s="28">
        <v>0.97529495129850619</v>
      </c>
      <c r="F79" s="28">
        <v>0.96862205289130587</v>
      </c>
      <c r="G79" s="28">
        <v>0.97383117025447941</v>
      </c>
      <c r="H79" s="28"/>
      <c r="I79" s="29"/>
      <c r="J79" s="32">
        <v>0.97515604771247166</v>
      </c>
      <c r="K79" s="30">
        <f t="shared" si="0"/>
        <v>0.96862205289130587</v>
      </c>
      <c r="L79" s="52">
        <f t="shared" si="1"/>
        <v>0.98287601640559497</v>
      </c>
    </row>
    <row r="80" spans="3:12">
      <c r="C80" s="51">
        <v>9</v>
      </c>
      <c r="D80" s="28">
        <v>0.95625383339769643</v>
      </c>
      <c r="E80" s="28">
        <v>0.96321707138379675</v>
      </c>
      <c r="F80" s="28">
        <v>0.99453829735824761</v>
      </c>
      <c r="G80" s="28">
        <v>0.99275862319419506</v>
      </c>
      <c r="H80" s="28"/>
      <c r="I80" s="29"/>
      <c r="J80" s="32">
        <v>0.97669195633348405</v>
      </c>
      <c r="K80" s="30">
        <f t="shared" si="0"/>
        <v>0.95625383339769643</v>
      </c>
      <c r="L80" s="52">
        <f t="shared" si="1"/>
        <v>0.99453829735824761</v>
      </c>
    </row>
    <row r="81" spans="3:12">
      <c r="C81" s="51">
        <v>10</v>
      </c>
      <c r="D81" s="28">
        <v>1.0121784747292419</v>
      </c>
      <c r="E81" s="28">
        <v>1.0106076690259751</v>
      </c>
      <c r="F81" s="28">
        <v>1.0069622462345695</v>
      </c>
      <c r="G81" s="28">
        <v>0.99865931486032811</v>
      </c>
      <c r="H81" s="28"/>
      <c r="I81" s="29"/>
      <c r="J81" s="32">
        <v>1.0071019262125287</v>
      </c>
      <c r="K81" s="30">
        <f t="shared" si="0"/>
        <v>0.99865931486032811</v>
      </c>
      <c r="L81" s="52">
        <f t="shared" si="1"/>
        <v>1.0121784747292419</v>
      </c>
    </row>
    <row r="82" spans="3:12">
      <c r="C82" s="51">
        <v>11</v>
      </c>
      <c r="D82" s="28">
        <v>1.1238063214525891</v>
      </c>
      <c r="E82" s="28">
        <v>1.0724052820751195</v>
      </c>
      <c r="F82" s="28">
        <v>1.0483981951987691</v>
      </c>
      <c r="G82" s="28">
        <v>1.081553844107797</v>
      </c>
      <c r="H82" s="28"/>
      <c r="I82" s="29"/>
      <c r="J82" s="32">
        <v>1.0815409107085685</v>
      </c>
      <c r="K82" s="30">
        <f t="shared" si="0"/>
        <v>1.0483981951987691</v>
      </c>
      <c r="L82" s="52">
        <f t="shared" si="1"/>
        <v>1.1238063214525891</v>
      </c>
    </row>
    <row r="83" spans="3:12" ht="15.75" thickBot="1">
      <c r="C83" s="43">
        <v>12</v>
      </c>
      <c r="D83" s="53">
        <v>1.0642144586301325</v>
      </c>
      <c r="E83" s="53">
        <v>1.0588804721471192</v>
      </c>
      <c r="F83" s="53">
        <v>1.0783192172187952</v>
      </c>
      <c r="G83" s="53">
        <v>1.0592236006868743</v>
      </c>
      <c r="H83" s="53"/>
      <c r="I83" s="54"/>
      <c r="J83" s="33">
        <v>1.0651594371707302</v>
      </c>
      <c r="K83" s="55">
        <f t="shared" si="0"/>
        <v>1.0588804721471192</v>
      </c>
      <c r="L83" s="56">
        <f t="shared" si="1"/>
        <v>1.0783192172187952</v>
      </c>
    </row>
  </sheetData>
  <pageMargins left="0.7" right="0.7" top="0.75" bottom="0.75" header="0.3" footer="0.3"/>
  <ignoredErrors>
    <ignoredError sqref="K72:L82 K83:L83" formulaRange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X8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18" sqref="P18"/>
    </sheetView>
  </sheetViews>
  <sheetFormatPr defaultRowHeight="15"/>
  <cols>
    <col min="2" max="2" width="8.85546875" customWidth="1"/>
    <col min="3" max="3" width="3" bestFit="1" customWidth="1"/>
    <col min="4" max="11" width="2.85546875" bestFit="1" customWidth="1"/>
    <col min="12" max="14" width="3.85546875" bestFit="1" customWidth="1"/>
    <col min="16" max="16" width="10.28515625" customWidth="1"/>
    <col min="17" max="17" width="10.42578125" customWidth="1"/>
    <col min="18" max="18" width="7.28515625" customWidth="1"/>
    <col min="19" max="19" width="6.28515625" bestFit="1" customWidth="1"/>
    <col min="20" max="20" width="8.140625" bestFit="1" customWidth="1"/>
    <col min="21" max="21" width="9.5703125" customWidth="1"/>
    <col min="22" max="22" width="10.85546875" customWidth="1"/>
    <col min="23" max="23" width="9.140625" customWidth="1"/>
  </cols>
  <sheetData>
    <row r="1" spans="1:21" ht="15.75">
      <c r="A1" s="12" t="s">
        <v>0</v>
      </c>
      <c r="B1" s="14" t="s">
        <v>1</v>
      </c>
      <c r="C1" s="15" t="s">
        <v>99</v>
      </c>
      <c r="D1" t="s">
        <v>135</v>
      </c>
      <c r="E1" t="s">
        <v>136</v>
      </c>
      <c r="F1" t="s">
        <v>137</v>
      </c>
      <c r="G1" t="s">
        <v>138</v>
      </c>
      <c r="H1" t="s">
        <v>139</v>
      </c>
      <c r="I1" t="s">
        <v>140</v>
      </c>
      <c r="J1" t="s">
        <v>141</v>
      </c>
      <c r="K1" t="s">
        <v>142</v>
      </c>
      <c r="L1" t="s">
        <v>143</v>
      </c>
      <c r="M1" t="s">
        <v>144</v>
      </c>
      <c r="N1" t="s">
        <v>145</v>
      </c>
      <c r="O1" t="s">
        <v>146</v>
      </c>
    </row>
    <row r="2" spans="1:21" ht="15.75">
      <c r="A2" s="4" t="s">
        <v>2</v>
      </c>
      <c r="B2" s="5">
        <v>523.84</v>
      </c>
      <c r="C2">
        <v>1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 s="61">
        <f>$Q$18+$Q$19*C2+$Q$20*D2+$Q$21*E2+$Q$22*F2+$Q$23*G2+$Q$24*H2+$Q$25*I2+$Q$26*J2+$Q$27*K2+$Q$28*L2+$Q$29*M2+$Q$30*N2</f>
        <v>548.44274509803915</v>
      </c>
      <c r="P2" t="s">
        <v>100</v>
      </c>
    </row>
    <row r="3" spans="1:21" ht="16.5" thickBot="1">
      <c r="A3" s="4" t="s">
        <v>3</v>
      </c>
      <c r="B3" s="5">
        <v>519.39</v>
      </c>
      <c r="C3">
        <v>2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 s="61">
        <f t="shared" ref="O3:O66" si="0">$Q$18+$Q$19*C3+$Q$20*D3+$Q$21*E3+$Q$22*F3+$Q$23*G3+$Q$24*H3+$Q$25*I3+$Q$26*J3+$Q$27*K3+$Q$28*L3+$Q$29*M3+$Q$30*N3</f>
        <v>532.39686274509802</v>
      </c>
    </row>
    <row r="4" spans="1:21" ht="15.75">
      <c r="A4" s="4" t="s">
        <v>4</v>
      </c>
      <c r="B4" s="5">
        <v>544.03</v>
      </c>
      <c r="C4">
        <v>3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 s="61">
        <f t="shared" si="0"/>
        <v>577.58886274509803</v>
      </c>
      <c r="P4" s="19" t="s">
        <v>101</v>
      </c>
      <c r="Q4" s="19"/>
    </row>
    <row r="5" spans="1:21" ht="15.75">
      <c r="A5" s="4" t="s">
        <v>5</v>
      </c>
      <c r="B5" s="5">
        <v>549.29999999999995</v>
      </c>
      <c r="C5">
        <v>4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 s="61">
        <f t="shared" si="0"/>
        <v>566.22286274509804</v>
      </c>
      <c r="P5" s="16" t="s">
        <v>102</v>
      </c>
      <c r="Q5" s="20">
        <v>0.96491666697475365</v>
      </c>
    </row>
    <row r="6" spans="1:21" ht="15.75">
      <c r="A6" s="4" t="s">
        <v>6</v>
      </c>
      <c r="B6" s="5">
        <v>563.44000000000005</v>
      </c>
      <c r="C6">
        <v>5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 s="61">
        <f t="shared" si="0"/>
        <v>572.0088627450981</v>
      </c>
      <c r="P6" s="16" t="s">
        <v>103</v>
      </c>
      <c r="Q6" s="20">
        <v>0.93106417420566756</v>
      </c>
    </row>
    <row r="7" spans="1:21" ht="15.75">
      <c r="A7" s="6" t="s">
        <v>7</v>
      </c>
      <c r="B7" s="5">
        <v>567.79</v>
      </c>
      <c r="C7">
        <v>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 s="61">
        <f t="shared" si="0"/>
        <v>582.71686274509807</v>
      </c>
      <c r="P7" s="16" t="s">
        <v>104</v>
      </c>
      <c r="Q7" s="20">
        <v>0.9138302177570844</v>
      </c>
    </row>
    <row r="8" spans="1:21" ht="15.75">
      <c r="A8" s="7" t="s">
        <v>8</v>
      </c>
      <c r="B8" s="5">
        <v>575.38</v>
      </c>
      <c r="C8">
        <v>7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 s="61">
        <f t="shared" si="0"/>
        <v>583.67886274509794</v>
      </c>
      <c r="P8" s="16" t="s">
        <v>105</v>
      </c>
      <c r="Q8" s="20">
        <v>16.671070063891015</v>
      </c>
    </row>
    <row r="9" spans="1:21" ht="16.5" thickBot="1">
      <c r="A9" s="8" t="s">
        <v>9</v>
      </c>
      <c r="B9" s="5">
        <v>572.35</v>
      </c>
      <c r="C9">
        <v>8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 s="61">
        <f t="shared" si="0"/>
        <v>573.58886274509791</v>
      </c>
      <c r="P9" s="17" t="s">
        <v>106</v>
      </c>
      <c r="Q9" s="17">
        <v>61</v>
      </c>
    </row>
    <row r="10" spans="1:21" ht="15.75">
      <c r="A10" s="8" t="s">
        <v>10</v>
      </c>
      <c r="B10" s="5">
        <v>561.27</v>
      </c>
      <c r="C10">
        <v>9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 s="61">
        <f t="shared" si="0"/>
        <v>579.36486274509798</v>
      </c>
    </row>
    <row r="11" spans="1:21" ht="16.5" thickBot="1">
      <c r="A11" s="9" t="s">
        <v>11</v>
      </c>
      <c r="B11" s="5">
        <v>598.13</v>
      </c>
      <c r="C11">
        <v>10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 s="61">
        <f t="shared" si="0"/>
        <v>595.45886274509792</v>
      </c>
      <c r="P11" t="s">
        <v>107</v>
      </c>
    </row>
    <row r="12" spans="1:21" ht="15.75">
      <c r="A12" s="9" t="s">
        <v>12</v>
      </c>
      <c r="B12" s="5">
        <v>668.44</v>
      </c>
      <c r="C12">
        <v>11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0</v>
      </c>
      <c r="O12" s="61">
        <f t="shared" si="0"/>
        <v>656.12286274509802</v>
      </c>
      <c r="P12" s="18"/>
      <c r="Q12" s="18" t="s">
        <v>112</v>
      </c>
      <c r="R12" s="18" t="s">
        <v>113</v>
      </c>
      <c r="S12" s="18" t="s">
        <v>114</v>
      </c>
      <c r="T12" s="18" t="s">
        <v>115</v>
      </c>
      <c r="U12" s="18" t="s">
        <v>116</v>
      </c>
    </row>
    <row r="13" spans="1:21" ht="15.75">
      <c r="A13" s="9" t="s">
        <v>13</v>
      </c>
      <c r="B13" s="5">
        <v>636.70000000000005</v>
      </c>
      <c r="C13">
        <v>12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 s="61">
        <f t="shared" si="0"/>
        <v>641.40686274509801</v>
      </c>
      <c r="P13" s="16" t="s">
        <v>108</v>
      </c>
      <c r="Q13" s="16">
        <v>12</v>
      </c>
      <c r="R13" s="22">
        <v>180178.44082498236</v>
      </c>
      <c r="S13" s="22">
        <v>15014.870068748531</v>
      </c>
      <c r="T13" s="20">
        <v>54.024981262048804</v>
      </c>
      <c r="U13" s="16">
        <v>1.1186293399678612E-23</v>
      </c>
    </row>
    <row r="14" spans="1:21" ht="15.75">
      <c r="A14" s="4" t="s">
        <v>14</v>
      </c>
      <c r="B14" s="5">
        <v>592.48</v>
      </c>
      <c r="C14">
        <v>13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 s="61">
        <f t="shared" si="0"/>
        <v>578.88231372549012</v>
      </c>
      <c r="P14" s="16" t="s">
        <v>109</v>
      </c>
      <c r="Q14" s="16">
        <v>48</v>
      </c>
      <c r="R14" s="22">
        <v>13340.379699607833</v>
      </c>
      <c r="S14" s="22">
        <v>277.9245770751632</v>
      </c>
      <c r="T14" s="16"/>
      <c r="U14" s="16"/>
    </row>
    <row r="15" spans="1:21" ht="16.5" thickBot="1">
      <c r="A15" s="4" t="s">
        <v>15</v>
      </c>
      <c r="B15" s="5">
        <v>558.54999999999995</v>
      </c>
      <c r="C15">
        <v>14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 s="61">
        <f t="shared" si="0"/>
        <v>562.83643137254899</v>
      </c>
      <c r="P15" s="17" t="s">
        <v>110</v>
      </c>
      <c r="Q15" s="17">
        <v>60</v>
      </c>
      <c r="R15" s="23">
        <v>193518.82052459021</v>
      </c>
      <c r="S15" s="17"/>
      <c r="T15" s="17"/>
      <c r="U15" s="17"/>
    </row>
    <row r="16" spans="1:21" ht="16.5" thickBot="1">
      <c r="A16" s="4" t="s">
        <v>16</v>
      </c>
      <c r="B16" s="5">
        <v>599.53</v>
      </c>
      <c r="C16">
        <v>15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 s="61">
        <f t="shared" si="0"/>
        <v>608.02843137254899</v>
      </c>
    </row>
    <row r="17" spans="1:24" ht="15.75">
      <c r="A17" s="4" t="s">
        <v>17</v>
      </c>
      <c r="B17" s="5">
        <v>597.14</v>
      </c>
      <c r="C17">
        <v>16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 s="61">
        <f t="shared" si="0"/>
        <v>596.66243137254901</v>
      </c>
      <c r="P17" s="18"/>
      <c r="Q17" s="18" t="s">
        <v>117</v>
      </c>
      <c r="R17" s="18" t="s">
        <v>105</v>
      </c>
      <c r="S17" s="18" t="s">
        <v>118</v>
      </c>
      <c r="T17" s="18" t="s">
        <v>119</v>
      </c>
      <c r="U17" s="18" t="s">
        <v>120</v>
      </c>
      <c r="V17" s="18" t="s">
        <v>121</v>
      </c>
      <c r="W17" s="18" t="s">
        <v>122</v>
      </c>
      <c r="X17" s="18" t="s">
        <v>123</v>
      </c>
    </row>
    <row r="18" spans="1:24" ht="15.75">
      <c r="A18" s="4" t="s">
        <v>18</v>
      </c>
      <c r="B18" s="5">
        <v>609.84</v>
      </c>
      <c r="C18">
        <v>17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 s="61">
        <f t="shared" si="0"/>
        <v>602.44843137254907</v>
      </c>
      <c r="P18" s="16" t="s">
        <v>111</v>
      </c>
      <c r="Q18" s="58">
        <v>567.49707843137253</v>
      </c>
      <c r="R18" s="58">
        <v>8.3191747904</v>
      </c>
      <c r="S18" s="58">
        <v>68.215549345860822</v>
      </c>
      <c r="T18" s="57">
        <v>1.8950446096656204E-49</v>
      </c>
      <c r="U18" s="58">
        <v>550.7702567400205</v>
      </c>
      <c r="V18" s="58">
        <v>584.22390012272456</v>
      </c>
      <c r="W18" s="16">
        <v>550.7702567400205</v>
      </c>
      <c r="X18" s="16">
        <v>584.22390012272456</v>
      </c>
    </row>
    <row r="19" spans="1:24" ht="15.75">
      <c r="A19" s="6" t="s">
        <v>19</v>
      </c>
      <c r="B19" s="5">
        <v>609.57000000000005</v>
      </c>
      <c r="C19">
        <v>18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 s="61">
        <f t="shared" si="0"/>
        <v>613.15643137254892</v>
      </c>
      <c r="P19" s="16" t="s">
        <v>99</v>
      </c>
      <c r="Q19" s="58">
        <v>2.5366307189542474</v>
      </c>
      <c r="R19" s="58">
        <v>0.12303456505386459</v>
      </c>
      <c r="S19" s="58">
        <v>20.617220192095687</v>
      </c>
      <c r="T19" s="57">
        <v>1.7096198397435606E-25</v>
      </c>
      <c r="U19" s="58">
        <v>2.2892531504598499</v>
      </c>
      <c r="V19" s="58">
        <v>2.7840082874486449</v>
      </c>
      <c r="W19" s="16">
        <v>2.2892531504598499</v>
      </c>
      <c r="X19" s="16">
        <v>2.7840082874486449</v>
      </c>
    </row>
    <row r="20" spans="1:24" ht="15.75">
      <c r="A20" s="7" t="s">
        <v>20</v>
      </c>
      <c r="B20" s="5">
        <v>616.74</v>
      </c>
      <c r="C20">
        <v>19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 s="61">
        <f t="shared" si="0"/>
        <v>614.11843137254891</v>
      </c>
      <c r="P20" s="16" t="s">
        <v>135</v>
      </c>
      <c r="Q20" s="58">
        <v>-21.590964052287582</v>
      </c>
      <c r="R20" s="58">
        <v>10.095583973455481</v>
      </c>
      <c r="S20" s="58">
        <v>-2.1386542976668941</v>
      </c>
      <c r="T20" s="57">
        <v>3.7580149834721917E-2</v>
      </c>
      <c r="U20" s="58">
        <v>-41.889495727439616</v>
      </c>
      <c r="V20" s="58">
        <v>-1.2924323771355475</v>
      </c>
      <c r="W20" s="16">
        <v>-41.889495727439616</v>
      </c>
      <c r="X20" s="16">
        <v>-1.2924323771355475</v>
      </c>
    </row>
    <row r="21" spans="1:24" ht="15.75">
      <c r="A21" s="8" t="s">
        <v>21</v>
      </c>
      <c r="B21" s="5">
        <v>609.04</v>
      </c>
      <c r="C21">
        <v>20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 s="61">
        <f t="shared" si="0"/>
        <v>604.02843137254888</v>
      </c>
      <c r="P21" s="16" t="s">
        <v>136</v>
      </c>
      <c r="Q21" s="58">
        <v>-40.17347712418298</v>
      </c>
      <c r="R21" s="58">
        <v>10.555189761308563</v>
      </c>
      <c r="S21" s="58">
        <v>-3.8060402543821756</v>
      </c>
      <c r="T21" s="57">
        <v>4.001982433560341E-4</v>
      </c>
      <c r="U21" s="58">
        <v>-61.39610815479071</v>
      </c>
      <c r="V21" s="58">
        <v>-18.950846093575255</v>
      </c>
      <c r="W21" s="16">
        <v>-61.39610815479071</v>
      </c>
      <c r="X21" s="16">
        <v>-18.950846093575255</v>
      </c>
    </row>
    <row r="22" spans="1:24" ht="15.75">
      <c r="A22" s="8" t="s">
        <v>22</v>
      </c>
      <c r="B22" s="5">
        <v>606.96</v>
      </c>
      <c r="C22">
        <v>21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 s="61">
        <f t="shared" si="0"/>
        <v>609.80443137254895</v>
      </c>
      <c r="P22" s="16" t="s">
        <v>137</v>
      </c>
      <c r="Q22" s="58">
        <v>2.4818921568627381</v>
      </c>
      <c r="R22" s="58">
        <v>10.550169115604129</v>
      </c>
      <c r="S22" s="58">
        <v>0.23524667042463979</v>
      </c>
      <c r="T22" s="57">
        <v>0.81501804531833622</v>
      </c>
      <c r="U22" s="58">
        <v>-18.730644189165162</v>
      </c>
      <c r="V22" s="58">
        <v>23.694428502890638</v>
      </c>
      <c r="W22" s="16">
        <v>-18.730644189165162</v>
      </c>
      <c r="X22" s="16">
        <v>23.694428502890638</v>
      </c>
    </row>
    <row r="23" spans="1:24" ht="15.75">
      <c r="A23" s="9" t="s">
        <v>23</v>
      </c>
      <c r="B23" s="5">
        <v>639.42999999999995</v>
      </c>
      <c r="C23">
        <v>22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1</v>
      </c>
      <c r="M23">
        <v>0</v>
      </c>
      <c r="N23">
        <v>0</v>
      </c>
      <c r="O23" s="61">
        <f t="shared" si="0"/>
        <v>625.89843137254888</v>
      </c>
      <c r="P23" s="16" t="s">
        <v>138</v>
      </c>
      <c r="Q23" s="58">
        <v>-11.420738562091536</v>
      </c>
      <c r="R23" s="58">
        <v>10.546581476803626</v>
      </c>
      <c r="S23" s="58">
        <v>-1.0828853488886945</v>
      </c>
      <c r="T23" s="57">
        <v>0.2842692578891286</v>
      </c>
      <c r="U23" s="58">
        <v>-32.626061476977412</v>
      </c>
      <c r="V23" s="58">
        <v>9.7845843527943401</v>
      </c>
      <c r="W23" s="16">
        <v>-32.626061476977412</v>
      </c>
      <c r="X23" s="16">
        <v>9.7845843527943401</v>
      </c>
    </row>
    <row r="24" spans="1:24" ht="15.75">
      <c r="A24" s="9" t="s">
        <v>24</v>
      </c>
      <c r="B24" s="5">
        <v>682.51</v>
      </c>
      <c r="C24">
        <v>23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0</v>
      </c>
      <c r="O24" s="61">
        <f t="shared" si="0"/>
        <v>686.56243137254887</v>
      </c>
      <c r="P24" s="16" t="s">
        <v>139</v>
      </c>
      <c r="Q24" s="58">
        <v>-8.1713692810457541</v>
      </c>
      <c r="R24" s="58">
        <v>10.544428307606973</v>
      </c>
      <c r="S24" s="58">
        <v>-0.77494663936884622</v>
      </c>
      <c r="T24" s="57">
        <v>0.44217217840070222</v>
      </c>
      <c r="U24" s="58">
        <v>-29.372362959182659</v>
      </c>
      <c r="V24" s="58">
        <v>13.029624397091149</v>
      </c>
      <c r="W24" s="16">
        <v>-29.372362959182659</v>
      </c>
      <c r="X24" s="16">
        <v>13.029624397091149</v>
      </c>
    </row>
    <row r="25" spans="1:24" ht="15.75">
      <c r="A25" s="9" t="s">
        <v>25</v>
      </c>
      <c r="B25" s="5">
        <v>678.19</v>
      </c>
      <c r="C25">
        <v>24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 s="61">
        <f t="shared" si="0"/>
        <v>671.84643137254898</v>
      </c>
      <c r="P25" s="16" t="s">
        <v>140</v>
      </c>
      <c r="Q25" s="58">
        <v>-1.5746307189542508</v>
      </c>
      <c r="R25" s="58">
        <v>10.544428307606969</v>
      </c>
      <c r="S25" s="58">
        <v>-0.14933296268118013</v>
      </c>
      <c r="T25" s="57">
        <v>0.88191658533073369</v>
      </c>
      <c r="U25" s="58">
        <v>-22.775624397091146</v>
      </c>
      <c r="V25" s="58">
        <v>19.626362959182647</v>
      </c>
      <c r="W25" s="16">
        <v>-22.775624397091146</v>
      </c>
      <c r="X25" s="16">
        <v>19.626362959182647</v>
      </c>
    </row>
    <row r="26" spans="1:24" ht="15.75">
      <c r="A26" s="4" t="s">
        <v>26</v>
      </c>
      <c r="B26" s="5">
        <v>630.29</v>
      </c>
      <c r="C26">
        <v>25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 s="61">
        <f t="shared" si="0"/>
        <v>609.32188235294109</v>
      </c>
      <c r="P26" s="16" t="s">
        <v>141</v>
      </c>
      <c r="Q26" s="58">
        <v>-14.201261437908535</v>
      </c>
      <c r="R26" s="58">
        <v>10.546581476803622</v>
      </c>
      <c r="S26" s="58">
        <v>-1.3465274476988676</v>
      </c>
      <c r="T26" s="57">
        <v>0.18445667077304717</v>
      </c>
      <c r="U26" s="58">
        <v>-35.406584352794404</v>
      </c>
      <c r="V26" s="58">
        <v>7.0040614769773342</v>
      </c>
      <c r="W26" s="16">
        <v>-35.406584352794404</v>
      </c>
      <c r="X26" s="16">
        <v>7.0040614769773342</v>
      </c>
    </row>
    <row r="27" spans="1:24" ht="15.75">
      <c r="A27" s="4" t="s">
        <v>27</v>
      </c>
      <c r="B27" s="5">
        <v>614.37</v>
      </c>
      <c r="C27">
        <v>26</v>
      </c>
      <c r="D27">
        <v>0</v>
      </c>
      <c r="E27">
        <v>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 s="61">
        <f t="shared" si="0"/>
        <v>593.27599999999995</v>
      </c>
      <c r="P27" s="16" t="s">
        <v>142</v>
      </c>
      <c r="Q27" s="58">
        <v>-10.961892156862765</v>
      </c>
      <c r="R27" s="58">
        <v>10.550169115604129</v>
      </c>
      <c r="S27" s="58">
        <v>-1.0390252551164967</v>
      </c>
      <c r="T27" s="57">
        <v>0.30399873491549767</v>
      </c>
      <c r="U27" s="58">
        <v>-32.174428502890663</v>
      </c>
      <c r="V27" s="58">
        <v>10.250644189165135</v>
      </c>
      <c r="W27" s="16">
        <v>-32.174428502890663</v>
      </c>
      <c r="X27" s="16">
        <v>10.250644189165135</v>
      </c>
    </row>
    <row r="28" spans="1:24" ht="15.75">
      <c r="A28" s="2" t="s">
        <v>28</v>
      </c>
      <c r="B28" s="5">
        <v>667.58</v>
      </c>
      <c r="C28">
        <v>27</v>
      </c>
      <c r="D28">
        <v>0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 s="61">
        <f t="shared" si="0"/>
        <v>638.46799999999996</v>
      </c>
      <c r="P28" s="16" t="s">
        <v>143</v>
      </c>
      <c r="Q28" s="58">
        <v>2.5954771241829846</v>
      </c>
      <c r="R28" s="58">
        <v>10.555189761308563</v>
      </c>
      <c r="S28" s="58">
        <v>0.24589582782273109</v>
      </c>
      <c r="T28" s="57">
        <v>0.8068113148064795</v>
      </c>
      <c r="U28" s="58">
        <v>-18.627153906424741</v>
      </c>
      <c r="V28" s="58">
        <v>23.818108154790711</v>
      </c>
      <c r="W28" s="16">
        <v>-18.627153906424741</v>
      </c>
      <c r="X28" s="16">
        <v>23.818108154790711</v>
      </c>
    </row>
    <row r="29" spans="1:24" ht="15.75">
      <c r="A29" s="2" t="s">
        <v>29</v>
      </c>
      <c r="B29" s="5">
        <v>628.1</v>
      </c>
      <c r="C29">
        <v>28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 s="61">
        <f t="shared" si="0"/>
        <v>627.10199999999998</v>
      </c>
      <c r="P29" s="16" t="s">
        <v>144</v>
      </c>
      <c r="Q29" s="58">
        <v>60.722846405228722</v>
      </c>
      <c r="R29" s="58">
        <v>10.561641370308644</v>
      </c>
      <c r="S29" s="58">
        <v>5.7493759043869348</v>
      </c>
      <c r="T29" s="57">
        <v>6.0398120055558103E-7</v>
      </c>
      <c r="U29" s="58">
        <v>39.487243545553142</v>
      </c>
      <c r="V29" s="58">
        <v>81.958449264904303</v>
      </c>
      <c r="W29" s="16">
        <v>39.487243545553142</v>
      </c>
      <c r="X29" s="16">
        <v>81.958449264904303</v>
      </c>
    </row>
    <row r="30" spans="1:24" ht="16.5" thickBot="1">
      <c r="A30" s="4" t="s">
        <v>30</v>
      </c>
      <c r="B30" s="5">
        <v>654.37</v>
      </c>
      <c r="C30">
        <v>29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 s="61">
        <f t="shared" si="0"/>
        <v>632.88800000000003</v>
      </c>
      <c r="P30" s="17" t="s">
        <v>145</v>
      </c>
      <c r="Q30" s="59">
        <v>43.470215686274493</v>
      </c>
      <c r="R30" s="59">
        <v>10.569521322235602</v>
      </c>
      <c r="S30" s="59">
        <v>4.1127894405988039</v>
      </c>
      <c r="T30" s="60">
        <v>1.5227996819126689E-4</v>
      </c>
      <c r="U30" s="59">
        <v>22.218769121647462</v>
      </c>
      <c r="V30" s="59">
        <v>64.721662250901517</v>
      </c>
      <c r="W30" s="17">
        <v>22.218769121647462</v>
      </c>
      <c r="X30" s="17">
        <v>64.721662250901517</v>
      </c>
    </row>
    <row r="31" spans="1:24" ht="15.75">
      <c r="A31" s="6" t="s">
        <v>31</v>
      </c>
      <c r="B31" s="5">
        <v>658.16</v>
      </c>
      <c r="C31">
        <v>30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 s="61">
        <f t="shared" si="0"/>
        <v>643.596</v>
      </c>
    </row>
    <row r="32" spans="1:24" ht="15.75">
      <c r="A32" s="7" t="s">
        <v>32</v>
      </c>
      <c r="B32" s="5">
        <v>658.73</v>
      </c>
      <c r="C32">
        <v>31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 s="61">
        <f t="shared" si="0"/>
        <v>644.55799999999999</v>
      </c>
    </row>
    <row r="33" spans="1:15" ht="15.75">
      <c r="A33" s="8" t="s">
        <v>33</v>
      </c>
      <c r="B33" s="5">
        <v>641.52</v>
      </c>
      <c r="C33">
        <v>32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>
        <v>0</v>
      </c>
      <c r="L33">
        <v>0</v>
      </c>
      <c r="M33">
        <v>0</v>
      </c>
      <c r="N33">
        <v>0</v>
      </c>
      <c r="O33" s="61">
        <f t="shared" si="0"/>
        <v>634.46799999999985</v>
      </c>
    </row>
    <row r="34" spans="1:15" ht="15.75">
      <c r="A34" s="8" t="s">
        <v>34</v>
      </c>
      <c r="B34" s="5">
        <v>658.57</v>
      </c>
      <c r="C34">
        <v>33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  <c r="O34" s="61">
        <f t="shared" si="0"/>
        <v>640.24399999999991</v>
      </c>
    </row>
    <row r="35" spans="1:15" ht="15.75">
      <c r="A35" s="9" t="s">
        <v>35</v>
      </c>
      <c r="B35" s="5">
        <v>670.73</v>
      </c>
      <c r="C35">
        <v>34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1</v>
      </c>
      <c r="M35">
        <v>0</v>
      </c>
      <c r="N35">
        <v>0</v>
      </c>
      <c r="O35" s="61">
        <f t="shared" si="0"/>
        <v>656.33799999999985</v>
      </c>
    </row>
    <row r="36" spans="1:15" ht="15.75">
      <c r="A36" s="9" t="s">
        <v>36</v>
      </c>
      <c r="B36" s="5">
        <v>699.59</v>
      </c>
      <c r="C36">
        <v>35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</v>
      </c>
      <c r="N36">
        <v>0</v>
      </c>
      <c r="O36" s="61">
        <f t="shared" si="0"/>
        <v>717.00199999999995</v>
      </c>
    </row>
    <row r="37" spans="1:15" ht="15.75">
      <c r="A37" s="9" t="s">
        <v>37</v>
      </c>
      <c r="B37" s="5">
        <v>721.56</v>
      </c>
      <c r="C37">
        <v>36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 s="61">
        <f t="shared" si="0"/>
        <v>702.28599999999994</v>
      </c>
    </row>
    <row r="38" spans="1:15" ht="15.75">
      <c r="A38" s="4" t="s">
        <v>38</v>
      </c>
      <c r="B38" s="5">
        <v>662.64</v>
      </c>
      <c r="C38">
        <v>37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 s="61">
        <f t="shared" si="0"/>
        <v>639.76145098039206</v>
      </c>
    </row>
    <row r="39" spans="1:15" ht="15.75">
      <c r="A39" s="4" t="s">
        <v>39</v>
      </c>
      <c r="B39" s="5">
        <v>626.07000000000005</v>
      </c>
      <c r="C39">
        <v>38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 s="61">
        <f t="shared" si="0"/>
        <v>623.71556862745092</v>
      </c>
    </row>
    <row r="40" spans="1:15" ht="15.75">
      <c r="A40" s="2" t="s">
        <v>40</v>
      </c>
      <c r="B40" s="5">
        <v>666.2</v>
      </c>
      <c r="C40">
        <v>39</v>
      </c>
      <c r="D40">
        <v>0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 s="61">
        <f t="shared" si="0"/>
        <v>668.90756862745093</v>
      </c>
    </row>
    <row r="41" spans="1:15" ht="15.75">
      <c r="A41" s="2" t="s">
        <v>41</v>
      </c>
      <c r="B41" s="5">
        <v>674.97</v>
      </c>
      <c r="C41">
        <v>40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 s="61">
        <f t="shared" si="0"/>
        <v>657.54156862745094</v>
      </c>
    </row>
    <row r="42" spans="1:15" ht="15.75">
      <c r="A42" s="4" t="s">
        <v>42</v>
      </c>
      <c r="B42" s="5">
        <v>668.79</v>
      </c>
      <c r="C42">
        <v>41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 s="61">
        <f t="shared" si="0"/>
        <v>663.327568627451</v>
      </c>
    </row>
    <row r="43" spans="1:15" ht="15.75">
      <c r="A43" s="6" t="s">
        <v>43</v>
      </c>
      <c r="B43" s="5">
        <v>680.46</v>
      </c>
      <c r="C43">
        <v>42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 s="61">
        <f t="shared" si="0"/>
        <v>674.03556862745086</v>
      </c>
    </row>
    <row r="44" spans="1:15" ht="15.75">
      <c r="A44" s="7" t="s">
        <v>44</v>
      </c>
      <c r="B44" s="5">
        <v>679.94</v>
      </c>
      <c r="C44">
        <v>43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 s="61">
        <f t="shared" si="0"/>
        <v>674.99756862745085</v>
      </c>
    </row>
    <row r="45" spans="1:15" ht="15.75">
      <c r="A45" s="8" t="s">
        <v>45</v>
      </c>
      <c r="B45" s="5">
        <v>666.43</v>
      </c>
      <c r="C45">
        <v>44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>
        <v>0</v>
      </c>
      <c r="L45">
        <v>0</v>
      </c>
      <c r="M45">
        <v>0</v>
      </c>
      <c r="N45">
        <v>0</v>
      </c>
      <c r="O45" s="61">
        <f t="shared" si="0"/>
        <v>664.90756862745081</v>
      </c>
    </row>
    <row r="46" spans="1:15" ht="15.75">
      <c r="A46" s="8" t="s">
        <v>46</v>
      </c>
      <c r="B46" s="5">
        <v>683.42</v>
      </c>
      <c r="C46">
        <v>45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  <c r="M46">
        <v>0</v>
      </c>
      <c r="N46">
        <v>0</v>
      </c>
      <c r="O46" s="61">
        <f t="shared" si="0"/>
        <v>670.68356862745088</v>
      </c>
    </row>
    <row r="47" spans="1:15" ht="15.75">
      <c r="A47" s="9" t="s">
        <v>47</v>
      </c>
      <c r="B47" s="5">
        <v>688.4</v>
      </c>
      <c r="C47">
        <v>46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</v>
      </c>
      <c r="M47">
        <v>0</v>
      </c>
      <c r="N47">
        <v>0</v>
      </c>
      <c r="O47" s="61">
        <f t="shared" si="0"/>
        <v>686.77756862745082</v>
      </c>
    </row>
    <row r="48" spans="1:15" ht="15.75">
      <c r="A48" s="9" t="s">
        <v>48</v>
      </c>
      <c r="B48" s="5">
        <v>745.47</v>
      </c>
      <c r="C48">
        <v>47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 s="61">
        <f t="shared" si="0"/>
        <v>747.44156862745081</v>
      </c>
    </row>
    <row r="49" spans="1:15" ht="15.75">
      <c r="A49" s="9" t="s">
        <v>49</v>
      </c>
      <c r="B49" s="5">
        <v>731.98</v>
      </c>
      <c r="C49">
        <v>48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 s="61">
        <f t="shared" si="0"/>
        <v>732.72556862745091</v>
      </c>
    </row>
    <row r="50" spans="1:15" ht="15.75">
      <c r="A50" s="4" t="s">
        <v>50</v>
      </c>
      <c r="B50" s="5">
        <v>678</v>
      </c>
      <c r="C50">
        <v>49</v>
      </c>
      <c r="D50">
        <v>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 s="61">
        <f t="shared" si="0"/>
        <v>670.20101960784302</v>
      </c>
    </row>
    <row r="51" spans="1:15" ht="15.75">
      <c r="A51" s="4" t="s">
        <v>51</v>
      </c>
      <c r="B51" s="5">
        <v>648</v>
      </c>
      <c r="C51">
        <v>50</v>
      </c>
      <c r="D51">
        <v>0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 s="61">
        <f t="shared" si="0"/>
        <v>654.15513725490189</v>
      </c>
    </row>
    <row r="52" spans="1:15" ht="15.75">
      <c r="A52" s="2" t="s">
        <v>52</v>
      </c>
      <c r="B52" s="5">
        <v>715</v>
      </c>
      <c r="C52">
        <v>51</v>
      </c>
      <c r="D52">
        <v>0</v>
      </c>
      <c r="E52">
        <v>0</v>
      </c>
      <c r="F52">
        <v>1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 s="61">
        <f t="shared" si="0"/>
        <v>699.3471372549019</v>
      </c>
    </row>
    <row r="53" spans="1:15" ht="15.75">
      <c r="A53" s="2" t="s">
        <v>53</v>
      </c>
      <c r="B53" s="5">
        <v>686</v>
      </c>
      <c r="C53">
        <v>52</v>
      </c>
      <c r="D53">
        <v>0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 s="61">
        <f t="shared" si="0"/>
        <v>687.98113725490191</v>
      </c>
    </row>
    <row r="54" spans="1:15" ht="15.75">
      <c r="A54" s="4" t="s">
        <v>54</v>
      </c>
      <c r="B54" s="5">
        <v>668</v>
      </c>
      <c r="C54">
        <v>53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 s="61">
        <f t="shared" si="0"/>
        <v>693.76713725490197</v>
      </c>
    </row>
    <row r="55" spans="1:15" ht="15.75">
      <c r="A55" s="6" t="s">
        <v>55</v>
      </c>
      <c r="B55" s="5">
        <v>702</v>
      </c>
      <c r="C55">
        <v>54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 s="61">
        <f t="shared" si="0"/>
        <v>704.47513725490194</v>
      </c>
    </row>
    <row r="56" spans="1:15" ht="15.75">
      <c r="A56" s="7" t="s">
        <v>56</v>
      </c>
      <c r="B56" s="5">
        <v>692</v>
      </c>
      <c r="C56">
        <v>55</v>
      </c>
      <c r="D56">
        <v>0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 s="61">
        <f t="shared" si="0"/>
        <v>705.43713725490193</v>
      </c>
    </row>
    <row r="57" spans="1:15" ht="15.75">
      <c r="A57" s="8" t="s">
        <v>57</v>
      </c>
      <c r="B57" s="5">
        <v>683</v>
      </c>
      <c r="C57">
        <v>56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1</v>
      </c>
      <c r="K57">
        <v>0</v>
      </c>
      <c r="L57">
        <v>0</v>
      </c>
      <c r="M57">
        <v>0</v>
      </c>
      <c r="N57">
        <v>0</v>
      </c>
      <c r="O57" s="61">
        <f t="shared" si="0"/>
        <v>695.3471372549019</v>
      </c>
    </row>
    <row r="58" spans="1:15" ht="15.75">
      <c r="A58" s="8" t="s">
        <v>58</v>
      </c>
      <c r="B58" s="5">
        <v>691</v>
      </c>
      <c r="C58">
        <v>57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</v>
      </c>
      <c r="L58">
        <v>0</v>
      </c>
      <c r="M58">
        <v>0</v>
      </c>
      <c r="N58">
        <v>0</v>
      </c>
      <c r="O58" s="61">
        <f t="shared" si="0"/>
        <v>701.12313725490185</v>
      </c>
    </row>
    <row r="59" spans="1:15" ht="15.75">
      <c r="A59" s="9" t="s">
        <v>59</v>
      </c>
      <c r="B59" s="5">
        <v>685</v>
      </c>
      <c r="C59">
        <v>58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</v>
      </c>
      <c r="M59">
        <v>0</v>
      </c>
      <c r="N59">
        <v>0</v>
      </c>
      <c r="O59" s="61">
        <f t="shared" si="0"/>
        <v>717.21713725490179</v>
      </c>
    </row>
    <row r="60" spans="1:15" ht="15.75">
      <c r="A60" s="9" t="s">
        <v>60</v>
      </c>
      <c r="B60" s="5">
        <v>789</v>
      </c>
      <c r="C60">
        <v>59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 s="61">
        <f t="shared" si="0"/>
        <v>777.88113725490189</v>
      </c>
    </row>
    <row r="61" spans="1:15" ht="15.75">
      <c r="A61" s="9" t="s">
        <v>61</v>
      </c>
      <c r="B61" s="5">
        <v>743</v>
      </c>
      <c r="C61">
        <v>60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 s="61">
        <f t="shared" si="0"/>
        <v>763.16513725490188</v>
      </c>
    </row>
    <row r="62" spans="1:15" ht="15.75">
      <c r="A62" s="4" t="s">
        <v>62</v>
      </c>
      <c r="B62" s="5">
        <v>660</v>
      </c>
      <c r="C62">
        <v>61</v>
      </c>
      <c r="D62">
        <v>1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 s="61">
        <f t="shared" si="0"/>
        <v>700.64058823529399</v>
      </c>
    </row>
    <row r="63" spans="1:15" ht="15.75">
      <c r="A63" s="4" t="s">
        <v>63</v>
      </c>
      <c r="B63" s="3"/>
      <c r="C63">
        <v>62</v>
      </c>
      <c r="D63">
        <v>0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 s="61">
        <f t="shared" si="0"/>
        <v>684.59470588235286</v>
      </c>
    </row>
    <row r="64" spans="1:15" ht="15.75">
      <c r="A64" s="4" t="s">
        <v>64</v>
      </c>
      <c r="B64" s="3"/>
      <c r="C64">
        <v>63</v>
      </c>
      <c r="D64">
        <v>0</v>
      </c>
      <c r="E64">
        <v>0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 s="61">
        <f t="shared" si="0"/>
        <v>729.78670588235286</v>
      </c>
    </row>
    <row r="65" spans="1:15" ht="15.75">
      <c r="A65" s="4" t="s">
        <v>65</v>
      </c>
      <c r="B65" s="3"/>
      <c r="C65">
        <v>64</v>
      </c>
      <c r="D65">
        <v>0</v>
      </c>
      <c r="E65">
        <v>0</v>
      </c>
      <c r="F65">
        <v>0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 s="61">
        <f t="shared" si="0"/>
        <v>718.42070588235288</v>
      </c>
    </row>
    <row r="66" spans="1:15" ht="15.75">
      <c r="A66" s="4" t="s">
        <v>66</v>
      </c>
      <c r="B66" s="3"/>
      <c r="C66">
        <v>65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 s="61">
        <f t="shared" si="0"/>
        <v>724.20670588235294</v>
      </c>
    </row>
    <row r="67" spans="1:15" ht="15.75">
      <c r="A67" s="6" t="s">
        <v>67</v>
      </c>
      <c r="B67" s="3"/>
      <c r="C67">
        <v>66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 s="61">
        <f t="shared" ref="O67:O88" si="1">$Q$18+$Q$19*C67+$Q$20*D67+$Q$21*E67+$Q$22*F67+$Q$23*G67+$Q$24*H67+$Q$25*I67+$Q$26*J67+$Q$27*K67+$Q$28*L67+$Q$29*M67+$Q$30*N67</f>
        <v>734.91470588235279</v>
      </c>
    </row>
    <row r="68" spans="1:15" ht="15.75">
      <c r="A68" s="7" t="s">
        <v>68</v>
      </c>
      <c r="B68" s="3"/>
      <c r="C68">
        <v>67</v>
      </c>
      <c r="D68">
        <v>0</v>
      </c>
      <c r="E68">
        <v>0</v>
      </c>
      <c r="F68">
        <v>0</v>
      </c>
      <c r="G68">
        <v>0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 s="61">
        <f t="shared" si="1"/>
        <v>735.87670588235278</v>
      </c>
    </row>
    <row r="69" spans="1:15" ht="15.75">
      <c r="A69" s="8" t="s">
        <v>69</v>
      </c>
      <c r="B69" s="3"/>
      <c r="C69">
        <v>68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0</v>
      </c>
      <c r="O69" s="61">
        <f t="shared" si="1"/>
        <v>725.78670588235275</v>
      </c>
    </row>
    <row r="70" spans="1:15" ht="15.75">
      <c r="A70" s="8" t="s">
        <v>70</v>
      </c>
      <c r="B70" s="3"/>
      <c r="C70">
        <v>69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1</v>
      </c>
      <c r="L70">
        <v>0</v>
      </c>
      <c r="M70">
        <v>0</v>
      </c>
      <c r="N70">
        <v>0</v>
      </c>
      <c r="O70" s="61">
        <f t="shared" si="1"/>
        <v>731.56270588235282</v>
      </c>
    </row>
    <row r="71" spans="1:15" ht="15.75">
      <c r="A71" s="9" t="s">
        <v>71</v>
      </c>
      <c r="B71" s="3"/>
      <c r="C71">
        <v>70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0</v>
      </c>
      <c r="O71" s="61">
        <f t="shared" si="1"/>
        <v>747.65670588235275</v>
      </c>
    </row>
    <row r="72" spans="1:15" ht="15.75">
      <c r="A72" s="9" t="s">
        <v>72</v>
      </c>
      <c r="B72" s="3"/>
      <c r="C72">
        <v>71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 s="61">
        <f t="shared" si="1"/>
        <v>808.32070588235274</v>
      </c>
    </row>
    <row r="73" spans="1:15" ht="15.75">
      <c r="A73" s="9" t="s">
        <v>73</v>
      </c>
      <c r="B73" s="3"/>
      <c r="C73">
        <v>72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1</v>
      </c>
      <c r="O73" s="61">
        <f t="shared" si="1"/>
        <v>793.60470588235285</v>
      </c>
    </row>
    <row r="74" spans="1:15" ht="15.75">
      <c r="A74" s="4" t="s">
        <v>74</v>
      </c>
      <c r="B74" s="3"/>
      <c r="C74">
        <v>73</v>
      </c>
      <c r="D74">
        <v>1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 s="61">
        <f t="shared" si="1"/>
        <v>731.08015686274496</v>
      </c>
    </row>
    <row r="75" spans="1:15" ht="15.75">
      <c r="A75" s="4" t="s">
        <v>75</v>
      </c>
      <c r="B75" s="3"/>
      <c r="C75">
        <v>74</v>
      </c>
      <c r="D75">
        <v>0</v>
      </c>
      <c r="E75">
        <v>1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 s="61">
        <f t="shared" si="1"/>
        <v>715.03427450980382</v>
      </c>
    </row>
    <row r="76" spans="1:15" ht="15.75">
      <c r="A76" s="4" t="s">
        <v>76</v>
      </c>
      <c r="B76" s="3"/>
      <c r="C76">
        <v>75</v>
      </c>
      <c r="D76">
        <v>0</v>
      </c>
      <c r="E76">
        <v>0</v>
      </c>
      <c r="F76">
        <v>1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 s="61">
        <f t="shared" si="1"/>
        <v>760.22627450980383</v>
      </c>
    </row>
    <row r="77" spans="1:15" ht="15.75">
      <c r="A77" s="4" t="s">
        <v>77</v>
      </c>
      <c r="B77" s="3"/>
      <c r="C77">
        <v>76</v>
      </c>
      <c r="D77">
        <v>0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 s="61">
        <f t="shared" si="1"/>
        <v>748.86027450980384</v>
      </c>
    </row>
    <row r="78" spans="1:15" ht="15.75">
      <c r="A78" s="4" t="s">
        <v>78</v>
      </c>
      <c r="B78" s="3"/>
      <c r="C78">
        <v>77</v>
      </c>
      <c r="D78">
        <v>0</v>
      </c>
      <c r="E78">
        <v>0</v>
      </c>
      <c r="F78">
        <v>0</v>
      </c>
      <c r="G78">
        <v>0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 s="61">
        <f t="shared" si="1"/>
        <v>754.6462745098039</v>
      </c>
    </row>
    <row r="79" spans="1:15" ht="15.75">
      <c r="A79" s="6" t="s">
        <v>79</v>
      </c>
      <c r="B79" s="3"/>
      <c r="C79">
        <v>78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 s="61">
        <f t="shared" si="1"/>
        <v>765.35427450980387</v>
      </c>
    </row>
    <row r="80" spans="1:15" ht="15.75">
      <c r="A80" s="7" t="s">
        <v>80</v>
      </c>
      <c r="B80" s="3"/>
      <c r="C80">
        <v>79</v>
      </c>
      <c r="D80">
        <v>0</v>
      </c>
      <c r="E80">
        <v>0</v>
      </c>
      <c r="F80">
        <v>0</v>
      </c>
      <c r="G80">
        <v>0</v>
      </c>
      <c r="H80">
        <v>0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 s="61">
        <f t="shared" si="1"/>
        <v>766.31627450980386</v>
      </c>
    </row>
    <row r="81" spans="1:15" ht="15.75">
      <c r="A81" s="8" t="s">
        <v>81</v>
      </c>
      <c r="B81" s="3"/>
      <c r="C81">
        <v>80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0</v>
      </c>
      <c r="N81">
        <v>0</v>
      </c>
      <c r="O81" s="61">
        <f t="shared" si="1"/>
        <v>756.22627450980383</v>
      </c>
    </row>
    <row r="82" spans="1:15" ht="15.75">
      <c r="A82" s="8" t="s">
        <v>82</v>
      </c>
      <c r="B82" s="3"/>
      <c r="C82">
        <v>81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1</v>
      </c>
      <c r="L82">
        <v>0</v>
      </c>
      <c r="M82">
        <v>0</v>
      </c>
      <c r="N82">
        <v>0</v>
      </c>
      <c r="O82" s="61">
        <f t="shared" si="1"/>
        <v>762.00227450980378</v>
      </c>
    </row>
    <row r="83" spans="1:15" ht="15.75">
      <c r="A83" s="9" t="s">
        <v>83</v>
      </c>
      <c r="B83" s="3"/>
      <c r="C83">
        <v>82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0</v>
      </c>
      <c r="N83">
        <v>0</v>
      </c>
      <c r="O83" s="61">
        <f t="shared" si="1"/>
        <v>778.09627450980372</v>
      </c>
    </row>
    <row r="84" spans="1:15" ht="15.75">
      <c r="A84" s="9" t="s">
        <v>84</v>
      </c>
      <c r="B84" s="3"/>
      <c r="C84">
        <v>83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 s="61">
        <f t="shared" si="1"/>
        <v>838.76027450980382</v>
      </c>
    </row>
    <row r="85" spans="1:15" ht="15.75">
      <c r="A85" s="9" t="s">
        <v>85</v>
      </c>
      <c r="B85" s="3"/>
      <c r="C85">
        <v>84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 s="61">
        <f t="shared" si="1"/>
        <v>824.04427450980381</v>
      </c>
    </row>
    <row r="86" spans="1:15" ht="15.75">
      <c r="A86" s="4" t="s">
        <v>86</v>
      </c>
      <c r="B86" s="3"/>
      <c r="C86">
        <v>85</v>
      </c>
      <c r="D86">
        <v>1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 s="61">
        <f t="shared" si="1"/>
        <v>761.51972549019592</v>
      </c>
    </row>
    <row r="87" spans="1:15" ht="15.75">
      <c r="A87" s="4" t="s">
        <v>87</v>
      </c>
      <c r="B87" s="3"/>
      <c r="C87">
        <v>86</v>
      </c>
      <c r="D87">
        <v>0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 s="61">
        <f t="shared" si="1"/>
        <v>745.47384313725479</v>
      </c>
    </row>
    <row r="88" spans="1:15" ht="14.25" customHeight="1">
      <c r="A88" s="4" t="s">
        <v>88</v>
      </c>
      <c r="B88" s="3"/>
      <c r="C88">
        <v>87</v>
      </c>
      <c r="D88">
        <v>0</v>
      </c>
      <c r="E88">
        <v>0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 s="61">
        <f t="shared" si="1"/>
        <v>790.6658431372548</v>
      </c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V88"/>
  <sheetViews>
    <sheetView topLeftCell="A53" workbookViewId="0">
      <selection activeCell="P62" sqref="P62"/>
    </sheetView>
  </sheetViews>
  <sheetFormatPr defaultRowHeight="15"/>
  <cols>
    <col min="2" max="2" width="8.85546875" customWidth="1"/>
    <col min="3" max="3" width="3" bestFit="1" customWidth="1"/>
    <col min="4" max="9" width="2.85546875" bestFit="1" customWidth="1"/>
    <col min="10" max="11" width="3.85546875" bestFit="1" customWidth="1"/>
  </cols>
  <sheetData>
    <row r="1" spans="1:19" ht="15.75">
      <c r="A1" s="12" t="s">
        <v>0</v>
      </c>
      <c r="B1" s="14" t="s">
        <v>1</v>
      </c>
      <c r="C1" s="15" t="s">
        <v>99</v>
      </c>
      <c r="D1" t="s">
        <v>135</v>
      </c>
      <c r="E1" t="s">
        <v>136</v>
      </c>
      <c r="F1" t="s">
        <v>137</v>
      </c>
      <c r="G1" t="s">
        <v>138</v>
      </c>
      <c r="H1" t="s">
        <v>139</v>
      </c>
      <c r="I1" t="s">
        <v>140</v>
      </c>
      <c r="J1" t="s">
        <v>144</v>
      </c>
      <c r="K1" t="s">
        <v>145</v>
      </c>
      <c r="L1" t="s">
        <v>146</v>
      </c>
    </row>
    <row r="2" spans="1:19" ht="15.75">
      <c r="A2" s="4" t="s">
        <v>147</v>
      </c>
      <c r="B2" s="5">
        <v>523.84</v>
      </c>
      <c r="C2">
        <v>1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 s="61">
        <f>$O$18+$O$19*C2+$O$20*D2+$O$21*E2+$O$22*F2+$O$23*G2+$O$24*H2+$O$25*I2+$O$26*J2+$O$27*K2</f>
        <v>553.97196066172137</v>
      </c>
      <c r="N2" t="s">
        <v>100</v>
      </c>
    </row>
    <row r="3" spans="1:19" ht="16.5" thickBot="1">
      <c r="A3" s="4" t="s">
        <v>3</v>
      </c>
      <c r="B3" s="5">
        <v>519.39</v>
      </c>
      <c r="C3">
        <v>2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 s="61">
        <f t="shared" ref="L3:L66" si="0">$O$18+$O$19*C3+$O$20*D3+$O$21*E3+$O$22*F3+$O$23*G3+$O$24*H3+$O$25*I3+$O$26*J3+$O$27*K3</f>
        <v>532.31800584666871</v>
      </c>
    </row>
    <row r="4" spans="1:19" ht="15.75">
      <c r="A4" s="4" t="s">
        <v>4</v>
      </c>
      <c r="B4" s="5">
        <v>544.03</v>
      </c>
      <c r="C4">
        <v>3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 s="61">
        <f t="shared" si="0"/>
        <v>577.55529836597452</v>
      </c>
      <c r="N4" s="19" t="s">
        <v>148</v>
      </c>
      <c r="O4" s="19"/>
    </row>
    <row r="5" spans="1:19" ht="15.75">
      <c r="A5" s="4" t="s">
        <v>5</v>
      </c>
      <c r="B5" s="5">
        <v>549.29999999999995</v>
      </c>
      <c r="C5">
        <v>4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 s="61">
        <f t="shared" si="0"/>
        <v>566.14400584666873</v>
      </c>
      <c r="N5" s="16" t="s">
        <v>102</v>
      </c>
      <c r="O5" s="16">
        <v>0.96403142403115194</v>
      </c>
    </row>
    <row r="6" spans="1:19" ht="15.75">
      <c r="A6" s="4" t="s">
        <v>6</v>
      </c>
      <c r="B6" s="5">
        <v>563.44000000000005</v>
      </c>
      <c r="C6">
        <v>5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 s="61">
        <f t="shared" si="0"/>
        <v>571.93000584666879</v>
      </c>
      <c r="N6" s="16" t="s">
        <v>103</v>
      </c>
      <c r="O6" s="16">
        <v>0.92935658651953057</v>
      </c>
    </row>
    <row r="7" spans="1:19" ht="15.75">
      <c r="A7" s="6" t="s">
        <v>149</v>
      </c>
      <c r="B7" s="5">
        <v>567.79</v>
      </c>
      <c r="C7">
        <v>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 s="61">
        <f t="shared" si="0"/>
        <v>582.63800584666876</v>
      </c>
      <c r="N7" s="16" t="s">
        <v>104</v>
      </c>
      <c r="O7" s="16">
        <v>0.91689010178768304</v>
      </c>
    </row>
    <row r="8" spans="1:19" ht="15.75">
      <c r="A8" s="7" t="s">
        <v>8</v>
      </c>
      <c r="B8" s="5">
        <v>575.38</v>
      </c>
      <c r="C8">
        <v>7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 s="61">
        <f t="shared" si="0"/>
        <v>583.60000584666864</v>
      </c>
      <c r="N8" s="16" t="s">
        <v>150</v>
      </c>
      <c r="O8" s="16">
        <v>16.372400290308857</v>
      </c>
    </row>
    <row r="9" spans="1:19" ht="16.5" thickBot="1">
      <c r="A9" s="8" t="s">
        <v>9</v>
      </c>
      <c r="B9" s="5">
        <v>572.35</v>
      </c>
      <c r="C9">
        <v>8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 s="61">
        <f t="shared" si="0"/>
        <v>571.75137562310965</v>
      </c>
      <c r="N9" s="17" t="s">
        <v>151</v>
      </c>
      <c r="O9" s="17">
        <v>61</v>
      </c>
    </row>
    <row r="10" spans="1:19" ht="15.75">
      <c r="A10" s="8" t="s">
        <v>10</v>
      </c>
      <c r="B10" s="5">
        <v>561.27</v>
      </c>
      <c r="C10">
        <v>9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 s="61">
        <f t="shared" si="0"/>
        <v>574.29129204616515</v>
      </c>
    </row>
    <row r="11" spans="1:19" ht="16.5" thickBot="1">
      <c r="A11" s="9" t="s">
        <v>11</v>
      </c>
      <c r="B11" s="5">
        <v>598.13</v>
      </c>
      <c r="C11">
        <v>10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 s="61">
        <f t="shared" si="0"/>
        <v>595.33471332736292</v>
      </c>
      <c r="N11" t="s">
        <v>152</v>
      </c>
    </row>
    <row r="12" spans="1:19" ht="15.75">
      <c r="A12" s="9" t="s">
        <v>153</v>
      </c>
      <c r="B12" s="5">
        <v>668.44</v>
      </c>
      <c r="C12">
        <v>11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 s="61">
        <f t="shared" si="0"/>
        <v>656.04400584666871</v>
      </c>
      <c r="N12" s="18"/>
      <c r="O12" s="18" t="s">
        <v>112</v>
      </c>
      <c r="P12" s="18" t="s">
        <v>113</v>
      </c>
      <c r="Q12" s="18" t="s">
        <v>114</v>
      </c>
      <c r="R12" s="18" t="s">
        <v>115</v>
      </c>
      <c r="S12" s="18" t="s">
        <v>154</v>
      </c>
    </row>
    <row r="13" spans="1:19" ht="15.75">
      <c r="A13" s="9" t="s">
        <v>13</v>
      </c>
      <c r="B13" s="5">
        <v>636.70000000000005</v>
      </c>
      <c r="C13">
        <v>12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 s="61">
        <f t="shared" si="0"/>
        <v>641.3280058466687</v>
      </c>
      <c r="N13" s="16" t="s">
        <v>155</v>
      </c>
      <c r="O13" s="16">
        <v>9</v>
      </c>
      <c r="P13" s="16">
        <v>179847.99047001882</v>
      </c>
      <c r="Q13" s="16">
        <v>19983.110052224314</v>
      </c>
      <c r="R13" s="16">
        <v>74.548407711545721</v>
      </c>
      <c r="S13" s="16">
        <v>3.3820842068210096E-26</v>
      </c>
    </row>
    <row r="14" spans="1:19" ht="15.75">
      <c r="A14" s="4" t="s">
        <v>156</v>
      </c>
      <c r="B14" s="5">
        <v>592.48</v>
      </c>
      <c r="C14">
        <v>13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 s="61">
        <f t="shared" si="0"/>
        <v>584.45095773838705</v>
      </c>
      <c r="N14" s="16" t="s">
        <v>109</v>
      </c>
      <c r="O14" s="16">
        <v>51</v>
      </c>
      <c r="P14" s="16">
        <v>13670.830054571379</v>
      </c>
      <c r="Q14" s="16">
        <v>268.05549126610549</v>
      </c>
      <c r="R14" s="16"/>
      <c r="S14" s="16"/>
    </row>
    <row r="15" spans="1:19" ht="16.5" thickBot="1">
      <c r="A15" s="4" t="s">
        <v>15</v>
      </c>
      <c r="B15" s="5">
        <v>558.54999999999995</v>
      </c>
      <c r="C15">
        <v>14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 s="61">
        <f t="shared" si="0"/>
        <v>562.79700292333439</v>
      </c>
      <c r="N15" s="17" t="s">
        <v>110</v>
      </c>
      <c r="O15" s="17">
        <v>60</v>
      </c>
      <c r="P15" s="17">
        <v>193518.82052459021</v>
      </c>
      <c r="Q15" s="17"/>
      <c r="R15" s="17"/>
      <c r="S15" s="17"/>
    </row>
    <row r="16" spans="1:19" ht="16.5" thickBot="1">
      <c r="A16" s="4" t="s">
        <v>16</v>
      </c>
      <c r="B16" s="5">
        <v>599.53</v>
      </c>
      <c r="C16">
        <v>15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 s="61">
        <f t="shared" si="0"/>
        <v>608.0342954426402</v>
      </c>
    </row>
    <row r="17" spans="1:22" ht="15.75">
      <c r="A17" s="4" t="s">
        <v>17</v>
      </c>
      <c r="B17" s="5">
        <v>597.14</v>
      </c>
      <c r="C17">
        <v>16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 s="61">
        <f t="shared" si="0"/>
        <v>596.62300292333441</v>
      </c>
      <c r="N17" s="18"/>
      <c r="O17" s="18" t="s">
        <v>157</v>
      </c>
      <c r="P17" s="18" t="s">
        <v>150</v>
      </c>
      <c r="Q17" s="18" t="s">
        <v>118</v>
      </c>
      <c r="R17" s="18" t="s">
        <v>119</v>
      </c>
      <c r="S17" s="18" t="s">
        <v>120</v>
      </c>
      <c r="T17" s="18" t="s">
        <v>121</v>
      </c>
      <c r="U17" s="18" t="s">
        <v>122</v>
      </c>
      <c r="V17" s="18" t="s">
        <v>123</v>
      </c>
    </row>
    <row r="18" spans="1:22" ht="15.75">
      <c r="A18" s="4" t="s">
        <v>18</v>
      </c>
      <c r="B18" s="5">
        <v>609.84</v>
      </c>
      <c r="C18">
        <v>17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 s="61">
        <f t="shared" si="0"/>
        <v>602.40900292333447</v>
      </c>
      <c r="N18" s="16" t="s">
        <v>158</v>
      </c>
      <c r="O18" s="16">
        <v>567.39850730833587</v>
      </c>
      <c r="P18" s="16">
        <v>8.164328703206003</v>
      </c>
      <c r="Q18" s="16">
        <v>69.497264004758577</v>
      </c>
      <c r="R18" s="20">
        <v>3.4243737437030714E-52</v>
      </c>
      <c r="S18" s="16">
        <v>551.00793385230986</v>
      </c>
      <c r="T18" s="16">
        <v>583.78908076436187</v>
      </c>
      <c r="U18" s="16">
        <v>551.00793385230986</v>
      </c>
      <c r="V18" s="16">
        <v>583.78908076436187</v>
      </c>
    </row>
    <row r="19" spans="1:22" ht="15.75">
      <c r="A19" s="6" t="s">
        <v>159</v>
      </c>
      <c r="B19" s="5">
        <v>609.57000000000005</v>
      </c>
      <c r="C19">
        <v>18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 s="61">
        <f t="shared" si="0"/>
        <v>613.11700292333444</v>
      </c>
      <c r="N19" s="16" t="s">
        <v>99</v>
      </c>
      <c r="O19" s="16">
        <v>2.5399164230554745</v>
      </c>
      <c r="P19" s="16">
        <v>0.12039363641715868</v>
      </c>
      <c r="Q19" s="16">
        <v>21.096766395981057</v>
      </c>
      <c r="R19" s="20">
        <v>7.5034987802752964E-27</v>
      </c>
      <c r="S19" s="16">
        <v>2.2982161176086056</v>
      </c>
      <c r="T19" s="16">
        <v>2.7816167285023434</v>
      </c>
      <c r="U19" s="16">
        <v>2.2982161176086056</v>
      </c>
      <c r="V19" s="16">
        <v>2.7816167285023434</v>
      </c>
    </row>
    <row r="20" spans="1:22" ht="15.75">
      <c r="A20" s="7" t="s">
        <v>20</v>
      </c>
      <c r="B20" s="5">
        <v>616.74</v>
      </c>
      <c r="C20">
        <v>19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  <c r="L20" s="61">
        <f t="shared" si="0"/>
        <v>614.07900292333443</v>
      </c>
      <c r="N20" s="16" t="s">
        <v>135</v>
      </c>
      <c r="O20" s="16">
        <v>-15.966463069670001</v>
      </c>
      <c r="P20" s="16">
        <v>8.3916016308466883</v>
      </c>
      <c r="Q20" s="16">
        <v>-1.9026717153706247</v>
      </c>
      <c r="R20" s="20">
        <v>6.2736447727717817E-2</v>
      </c>
      <c r="S20" s="16">
        <v>-32.813305957082108</v>
      </c>
      <c r="T20" s="16">
        <v>0.88037981774210472</v>
      </c>
      <c r="U20" s="16">
        <v>-32.813305957082108</v>
      </c>
      <c r="V20" s="16">
        <v>0.88037981774210472</v>
      </c>
    </row>
    <row r="21" spans="1:22" ht="15.75">
      <c r="A21" s="8" t="s">
        <v>21</v>
      </c>
      <c r="B21" s="5">
        <v>609.04</v>
      </c>
      <c r="C21">
        <v>20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 s="61">
        <f t="shared" si="0"/>
        <v>602.23037269977533</v>
      </c>
      <c r="N21" s="16" t="s">
        <v>136</v>
      </c>
      <c r="O21" s="16">
        <v>-40.160334307778122</v>
      </c>
      <c r="P21" s="16">
        <v>10.366007454631614</v>
      </c>
      <c r="Q21" s="16">
        <v>-3.8742335931693903</v>
      </c>
      <c r="R21" s="20">
        <v>3.0634594737066962E-4</v>
      </c>
      <c r="S21" s="16">
        <v>-60.970962199834212</v>
      </c>
      <c r="T21" s="16">
        <v>-19.349706415722032</v>
      </c>
      <c r="U21" s="16">
        <v>-60.970962199834212</v>
      </c>
      <c r="V21" s="16">
        <v>-19.349706415722032</v>
      </c>
    </row>
    <row r="22" spans="1:22" ht="15.75">
      <c r="A22" s="8" t="s">
        <v>22</v>
      </c>
      <c r="B22" s="5">
        <v>606.96</v>
      </c>
      <c r="C22">
        <v>21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 s="61">
        <f t="shared" si="0"/>
        <v>604.77028912283083</v>
      </c>
      <c r="N22" s="16" t="s">
        <v>137</v>
      </c>
      <c r="O22" s="16">
        <v>2.5370417884722376</v>
      </c>
      <c r="P22" s="16">
        <v>8.9677350003640299</v>
      </c>
      <c r="Q22" s="16">
        <v>0.28290775634753379</v>
      </c>
      <c r="R22" s="20">
        <v>0.77839268294466968</v>
      </c>
      <c r="S22" s="16">
        <v>-15.466437076841345</v>
      </c>
      <c r="T22" s="16">
        <v>20.540520653785819</v>
      </c>
      <c r="U22" s="16">
        <v>-15.466437076841345</v>
      </c>
      <c r="V22" s="16">
        <v>20.540520653785819</v>
      </c>
    </row>
    <row r="23" spans="1:22" ht="15.75">
      <c r="A23" s="9" t="s">
        <v>23</v>
      </c>
      <c r="B23" s="5">
        <v>639.42999999999995</v>
      </c>
      <c r="C23">
        <v>22</v>
      </c>
      <c r="D23">
        <v>0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 s="61">
        <f t="shared" si="0"/>
        <v>625.8137104040286</v>
      </c>
      <c r="N23" s="16" t="s">
        <v>138</v>
      </c>
      <c r="O23" s="16">
        <v>-11.414167153889055</v>
      </c>
      <c r="P23" s="16">
        <v>10.357614349704338</v>
      </c>
      <c r="Q23" s="16">
        <v>-1.1020073511633377</v>
      </c>
      <c r="R23" s="20">
        <v>0.2756320301980546</v>
      </c>
      <c r="S23" s="16">
        <v>-32.207945185064283</v>
      </c>
      <c r="T23" s="16">
        <v>9.3796108772861739</v>
      </c>
      <c r="U23" s="16">
        <v>-32.207945185064283</v>
      </c>
      <c r="V23" s="16">
        <v>9.3796108772861739</v>
      </c>
    </row>
    <row r="24" spans="1:22" ht="15.75">
      <c r="A24" s="9" t="s">
        <v>160</v>
      </c>
      <c r="B24" s="5">
        <v>682.51</v>
      </c>
      <c r="C24">
        <v>23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  <c r="L24" s="61">
        <f t="shared" si="0"/>
        <v>686.52300292333439</v>
      </c>
      <c r="N24" s="16" t="s">
        <v>139</v>
      </c>
      <c r="O24" s="16">
        <v>-8.1680835769445217</v>
      </c>
      <c r="P24" s="16">
        <v>10.355515010569585</v>
      </c>
      <c r="Q24" s="16">
        <v>-0.78876652379023038</v>
      </c>
      <c r="R24" s="20">
        <v>0.43389990789888411</v>
      </c>
      <c r="S24" s="16">
        <v>-28.9576470090329</v>
      </c>
      <c r="T24" s="16">
        <v>12.621479855143857</v>
      </c>
      <c r="U24" s="16">
        <v>-28.9576470090329</v>
      </c>
      <c r="V24" s="16">
        <v>12.621479855143857</v>
      </c>
    </row>
    <row r="25" spans="1:22" ht="15.75">
      <c r="A25" s="9" t="s">
        <v>25</v>
      </c>
      <c r="B25" s="5">
        <v>678.19</v>
      </c>
      <c r="C25">
        <v>24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 s="61">
        <f t="shared" si="0"/>
        <v>671.80700292333438</v>
      </c>
      <c r="N25" s="16" t="s">
        <v>140</v>
      </c>
      <c r="O25" s="16">
        <v>-1.5779164230554779</v>
      </c>
      <c r="P25" s="16">
        <v>10.355515010569581</v>
      </c>
      <c r="Q25" s="16">
        <v>-0.15237450010404535</v>
      </c>
      <c r="R25" s="20">
        <v>0.87949279717392348</v>
      </c>
      <c r="S25" s="16">
        <v>-22.367479855143849</v>
      </c>
      <c r="T25" s="16">
        <v>19.211647009032895</v>
      </c>
      <c r="U25" s="16">
        <v>-22.367479855143849</v>
      </c>
      <c r="V25" s="16">
        <v>19.211647009032895</v>
      </c>
    </row>
    <row r="26" spans="1:22" ht="15.75">
      <c r="A26" s="4" t="s">
        <v>161</v>
      </c>
      <c r="B26" s="5">
        <v>630.29</v>
      </c>
      <c r="C26">
        <v>25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 s="61">
        <f t="shared" si="0"/>
        <v>614.92995481505272</v>
      </c>
      <c r="N26" s="16" t="s">
        <v>144</v>
      </c>
      <c r="O26" s="16">
        <v>60.706417884722633</v>
      </c>
      <c r="P26" s="16">
        <v>10.372297826358723</v>
      </c>
      <c r="Q26" s="16">
        <v>5.8527453512231142</v>
      </c>
      <c r="R26" s="20">
        <v>3.4856763037242788E-7</v>
      </c>
      <c r="S26" s="16">
        <v>39.883161544743032</v>
      </c>
      <c r="T26" s="16">
        <v>81.529674224702234</v>
      </c>
      <c r="U26" s="16">
        <v>39.883161544743032</v>
      </c>
      <c r="V26" s="16">
        <v>81.529674224702234</v>
      </c>
    </row>
    <row r="27" spans="1:22" ht="16.5" thickBot="1">
      <c r="A27" s="4" t="s">
        <v>27</v>
      </c>
      <c r="B27" s="5">
        <v>614.37</v>
      </c>
      <c r="C27">
        <v>26</v>
      </c>
      <c r="D27">
        <v>0</v>
      </c>
      <c r="E27">
        <v>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 s="61">
        <f t="shared" si="0"/>
        <v>593.27600000000007</v>
      </c>
      <c r="N27" s="17" t="s">
        <v>145</v>
      </c>
      <c r="O27" s="17">
        <v>43.450501461667137</v>
      </c>
      <c r="P27" s="17">
        <v>10.379980881642949</v>
      </c>
      <c r="Q27" s="17">
        <v>4.1859905097233447</v>
      </c>
      <c r="R27" s="21">
        <v>1.1223487328690417E-4</v>
      </c>
      <c r="S27" s="17">
        <v>22.611820744916255</v>
      </c>
      <c r="T27" s="17">
        <v>64.289182178418017</v>
      </c>
      <c r="U27" s="17">
        <v>22.611820744916255</v>
      </c>
      <c r="V27" s="17">
        <v>64.289182178418017</v>
      </c>
    </row>
    <row r="28" spans="1:22" ht="15.75">
      <c r="A28" s="2" t="s">
        <v>28</v>
      </c>
      <c r="B28" s="5">
        <v>667.58</v>
      </c>
      <c r="C28">
        <v>27</v>
      </c>
      <c r="D28">
        <v>0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 s="61">
        <f t="shared" si="0"/>
        <v>638.51329251930599</v>
      </c>
    </row>
    <row r="29" spans="1:22" ht="15.75">
      <c r="A29" s="2" t="s">
        <v>29</v>
      </c>
      <c r="B29" s="5">
        <v>628.1</v>
      </c>
      <c r="C29">
        <v>28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 s="61">
        <f t="shared" si="0"/>
        <v>627.10200000000009</v>
      </c>
    </row>
    <row r="30" spans="1:22" ht="15.75">
      <c r="A30" s="4" t="s">
        <v>30</v>
      </c>
      <c r="B30" s="5">
        <v>654.37</v>
      </c>
      <c r="C30">
        <v>29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 s="61">
        <f t="shared" si="0"/>
        <v>632.88800000000015</v>
      </c>
    </row>
    <row r="31" spans="1:22" ht="15.75">
      <c r="A31" s="6" t="s">
        <v>162</v>
      </c>
      <c r="B31" s="5">
        <v>658.16</v>
      </c>
      <c r="C31">
        <v>30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 s="61">
        <f t="shared" si="0"/>
        <v>643.59600000000012</v>
      </c>
    </row>
    <row r="32" spans="1:22" ht="15.75">
      <c r="A32" s="7" t="s">
        <v>32</v>
      </c>
      <c r="B32" s="5">
        <v>658.73</v>
      </c>
      <c r="C32">
        <v>31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 s="61">
        <f t="shared" si="0"/>
        <v>644.55800000000011</v>
      </c>
    </row>
    <row r="33" spans="1:12" ht="15.75">
      <c r="A33" s="8" t="s">
        <v>33</v>
      </c>
      <c r="B33" s="5">
        <v>641.52</v>
      </c>
      <c r="C33">
        <v>32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 s="61">
        <f t="shared" si="0"/>
        <v>632.70936977644101</v>
      </c>
    </row>
    <row r="34" spans="1:12" ht="15.75">
      <c r="A34" s="8" t="s">
        <v>34</v>
      </c>
      <c r="B34" s="5">
        <v>658.57</v>
      </c>
      <c r="C34">
        <v>33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 s="61">
        <f t="shared" si="0"/>
        <v>635.24928619949651</v>
      </c>
    </row>
    <row r="35" spans="1:12" ht="15.75">
      <c r="A35" s="9" t="s">
        <v>35</v>
      </c>
      <c r="B35" s="5">
        <v>670.73</v>
      </c>
      <c r="C35">
        <v>34</v>
      </c>
      <c r="D35">
        <v>0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  <c r="L35" s="61">
        <f t="shared" si="0"/>
        <v>656.29270748069428</v>
      </c>
    </row>
    <row r="36" spans="1:12" ht="15.75">
      <c r="A36" s="9" t="s">
        <v>163</v>
      </c>
      <c r="B36" s="5">
        <v>699.59</v>
      </c>
      <c r="C36">
        <v>35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0</v>
      </c>
      <c r="L36" s="61">
        <f t="shared" si="0"/>
        <v>717.00200000000018</v>
      </c>
    </row>
    <row r="37" spans="1:12" ht="15.75">
      <c r="A37" s="9" t="s">
        <v>37</v>
      </c>
      <c r="B37" s="5">
        <v>721.56</v>
      </c>
      <c r="C37">
        <v>36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 s="61">
        <f t="shared" si="0"/>
        <v>702.28600000000006</v>
      </c>
    </row>
    <row r="38" spans="1:12" ht="15.75">
      <c r="A38" s="4" t="s">
        <v>164</v>
      </c>
      <c r="B38" s="5">
        <v>662.64</v>
      </c>
      <c r="C38">
        <v>37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 s="61">
        <f t="shared" si="0"/>
        <v>645.4089518917184</v>
      </c>
    </row>
    <row r="39" spans="1:12" ht="15.75">
      <c r="A39" s="4" t="s">
        <v>39</v>
      </c>
      <c r="B39" s="5">
        <v>626.07000000000005</v>
      </c>
      <c r="C39">
        <v>38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 s="61">
        <f t="shared" si="0"/>
        <v>623.75499707666575</v>
      </c>
    </row>
    <row r="40" spans="1:12" ht="15.75">
      <c r="A40" s="2" t="s">
        <v>40</v>
      </c>
      <c r="B40" s="5">
        <v>666.2</v>
      </c>
      <c r="C40">
        <v>39</v>
      </c>
      <c r="D40">
        <v>0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 s="61">
        <f t="shared" si="0"/>
        <v>668.99228959597167</v>
      </c>
    </row>
    <row r="41" spans="1:12" ht="15.75">
      <c r="A41" s="2" t="s">
        <v>41</v>
      </c>
      <c r="B41" s="5">
        <v>674.97</v>
      </c>
      <c r="C41">
        <v>40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 s="61">
        <f t="shared" si="0"/>
        <v>657.58099707666577</v>
      </c>
    </row>
    <row r="42" spans="1:12" ht="15.75">
      <c r="A42" s="4" t="s">
        <v>42</v>
      </c>
      <c r="B42" s="5">
        <v>668.79</v>
      </c>
      <c r="C42">
        <v>41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 s="61">
        <f t="shared" si="0"/>
        <v>663.36699707666583</v>
      </c>
    </row>
    <row r="43" spans="1:12" ht="15.75">
      <c r="A43" s="6" t="s">
        <v>165</v>
      </c>
      <c r="B43" s="5">
        <v>680.46</v>
      </c>
      <c r="C43">
        <v>42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 s="61">
        <f t="shared" si="0"/>
        <v>674.0749970766658</v>
      </c>
    </row>
    <row r="44" spans="1:12" ht="15.75">
      <c r="A44" s="7" t="s">
        <v>44</v>
      </c>
      <c r="B44" s="5">
        <v>679.94</v>
      </c>
      <c r="C44">
        <v>43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 s="61">
        <f t="shared" si="0"/>
        <v>675.03699707666578</v>
      </c>
    </row>
    <row r="45" spans="1:12" ht="15.75">
      <c r="A45" s="8" t="s">
        <v>45</v>
      </c>
      <c r="B45" s="5">
        <v>666.43</v>
      </c>
      <c r="C45">
        <v>44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 s="61">
        <f t="shared" si="0"/>
        <v>663.1883668531068</v>
      </c>
    </row>
    <row r="46" spans="1:12" ht="15.75">
      <c r="A46" s="8" t="s">
        <v>46</v>
      </c>
      <c r="B46" s="5">
        <v>683.42</v>
      </c>
      <c r="C46">
        <v>45</v>
      </c>
      <c r="D46">
        <v>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 s="61">
        <f t="shared" si="0"/>
        <v>665.72828327616219</v>
      </c>
    </row>
    <row r="47" spans="1:12" ht="15.75">
      <c r="A47" s="9" t="s">
        <v>47</v>
      </c>
      <c r="B47" s="5">
        <v>688.4</v>
      </c>
      <c r="C47">
        <v>46</v>
      </c>
      <c r="D47">
        <v>0</v>
      </c>
      <c r="E47">
        <v>0</v>
      </c>
      <c r="F47">
        <v>1</v>
      </c>
      <c r="G47">
        <v>0</v>
      </c>
      <c r="H47">
        <v>0</v>
      </c>
      <c r="I47">
        <v>0</v>
      </c>
      <c r="J47">
        <v>0</v>
      </c>
      <c r="K47">
        <v>0</v>
      </c>
      <c r="L47" s="61">
        <f t="shared" si="0"/>
        <v>686.77170455735995</v>
      </c>
    </row>
    <row r="48" spans="1:12" ht="15.75">
      <c r="A48" s="9" t="s">
        <v>166</v>
      </c>
      <c r="B48" s="5">
        <v>745.47</v>
      </c>
      <c r="C48">
        <v>47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1</v>
      </c>
      <c r="K48">
        <v>0</v>
      </c>
      <c r="L48" s="61">
        <f t="shared" si="0"/>
        <v>747.48099707666586</v>
      </c>
    </row>
    <row r="49" spans="1:12" ht="15.75">
      <c r="A49" s="9" t="s">
        <v>49</v>
      </c>
      <c r="B49" s="5">
        <v>731.98</v>
      </c>
      <c r="C49">
        <v>48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1</v>
      </c>
      <c r="L49" s="61">
        <f t="shared" si="0"/>
        <v>732.76499707666574</v>
      </c>
    </row>
    <row r="50" spans="1:12" ht="15.75">
      <c r="A50" s="4" t="s">
        <v>167</v>
      </c>
      <c r="B50" s="5">
        <v>678</v>
      </c>
      <c r="C50">
        <v>49</v>
      </c>
      <c r="D50">
        <v>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 s="61">
        <f t="shared" si="0"/>
        <v>675.88794896838408</v>
      </c>
    </row>
    <row r="51" spans="1:12" ht="15.75">
      <c r="A51" s="4" t="s">
        <v>51</v>
      </c>
      <c r="B51" s="5">
        <v>648</v>
      </c>
      <c r="C51">
        <v>50</v>
      </c>
      <c r="D51">
        <v>0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 s="61">
        <f t="shared" si="0"/>
        <v>654.23399415333142</v>
      </c>
    </row>
    <row r="52" spans="1:12" ht="15.75">
      <c r="A52" s="2" t="s">
        <v>52</v>
      </c>
      <c r="B52" s="5">
        <v>715</v>
      </c>
      <c r="C52">
        <v>51</v>
      </c>
      <c r="D52">
        <v>0</v>
      </c>
      <c r="E52">
        <v>0</v>
      </c>
      <c r="F52">
        <v>1</v>
      </c>
      <c r="G52">
        <v>0</v>
      </c>
      <c r="H52">
        <v>0</v>
      </c>
      <c r="I52">
        <v>0</v>
      </c>
      <c r="J52">
        <v>0</v>
      </c>
      <c r="K52">
        <v>0</v>
      </c>
      <c r="L52" s="61">
        <f t="shared" si="0"/>
        <v>699.47128667263735</v>
      </c>
    </row>
    <row r="53" spans="1:12" ht="15.75">
      <c r="A53" s="2" t="s">
        <v>53</v>
      </c>
      <c r="B53" s="5">
        <v>686</v>
      </c>
      <c r="C53">
        <v>52</v>
      </c>
      <c r="D53">
        <v>0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 s="61">
        <f t="shared" si="0"/>
        <v>688.05999415333156</v>
      </c>
    </row>
    <row r="54" spans="1:12" ht="15.75">
      <c r="A54" s="4" t="s">
        <v>54</v>
      </c>
      <c r="B54" s="5">
        <v>668</v>
      </c>
      <c r="C54">
        <v>53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 s="61">
        <f t="shared" si="0"/>
        <v>693.8459941533315</v>
      </c>
    </row>
    <row r="55" spans="1:12" ht="15.75">
      <c r="A55" s="6" t="s">
        <v>168</v>
      </c>
      <c r="B55" s="5">
        <v>702</v>
      </c>
      <c r="C55">
        <v>54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 s="61">
        <f t="shared" si="0"/>
        <v>704.55399415333147</v>
      </c>
    </row>
    <row r="56" spans="1:12" ht="15.75">
      <c r="A56" s="7" t="s">
        <v>56</v>
      </c>
      <c r="B56" s="5">
        <v>692</v>
      </c>
      <c r="C56">
        <v>55</v>
      </c>
      <c r="D56">
        <v>0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  <c r="K56">
        <v>0</v>
      </c>
      <c r="L56" s="61">
        <f t="shared" si="0"/>
        <v>705.51599415333146</v>
      </c>
    </row>
    <row r="57" spans="1:12" ht="15.75">
      <c r="A57" s="8" t="s">
        <v>57</v>
      </c>
      <c r="B57" s="5">
        <v>683</v>
      </c>
      <c r="C57">
        <v>56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 s="61">
        <f t="shared" si="0"/>
        <v>693.66736392977248</v>
      </c>
    </row>
    <row r="58" spans="1:12" ht="15.75">
      <c r="A58" s="8" t="s">
        <v>58</v>
      </c>
      <c r="B58" s="5">
        <v>691</v>
      </c>
      <c r="C58">
        <v>57</v>
      </c>
      <c r="D58">
        <v>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 s="61">
        <f t="shared" si="0"/>
        <v>696.20728035282787</v>
      </c>
    </row>
    <row r="59" spans="1:12" ht="15.75">
      <c r="A59" s="9" t="s">
        <v>59</v>
      </c>
      <c r="B59" s="5">
        <v>685</v>
      </c>
      <c r="C59">
        <v>58</v>
      </c>
      <c r="D59">
        <v>0</v>
      </c>
      <c r="E59">
        <v>0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 s="61">
        <f t="shared" si="0"/>
        <v>717.25070163402563</v>
      </c>
    </row>
    <row r="60" spans="1:12" ht="15.75">
      <c r="A60" s="9" t="s">
        <v>169</v>
      </c>
      <c r="B60" s="5">
        <v>789</v>
      </c>
      <c r="C60">
        <v>59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1</v>
      </c>
      <c r="K60">
        <v>0</v>
      </c>
      <c r="L60" s="61">
        <f t="shared" si="0"/>
        <v>777.95999415333154</v>
      </c>
    </row>
    <row r="61" spans="1:12" ht="15.75">
      <c r="A61" s="9" t="s">
        <v>61</v>
      </c>
      <c r="B61" s="5">
        <v>743</v>
      </c>
      <c r="C61">
        <v>60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 s="61">
        <f t="shared" si="0"/>
        <v>763.24399415333153</v>
      </c>
    </row>
    <row r="62" spans="1:12" ht="15.75">
      <c r="A62" s="4" t="s">
        <v>170</v>
      </c>
      <c r="B62" s="5">
        <v>660</v>
      </c>
      <c r="C62">
        <v>61</v>
      </c>
      <c r="D62">
        <v>1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 s="61">
        <f t="shared" si="0"/>
        <v>706.36694604504987</v>
      </c>
    </row>
    <row r="63" spans="1:12" ht="15.75">
      <c r="A63" s="4" t="s">
        <v>63</v>
      </c>
      <c r="B63" s="3"/>
      <c r="C63">
        <v>62</v>
      </c>
      <c r="D63">
        <v>0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 s="61">
        <f t="shared" si="0"/>
        <v>684.7129912299971</v>
      </c>
    </row>
    <row r="64" spans="1:12" ht="15.75">
      <c r="A64" s="4" t="s">
        <v>64</v>
      </c>
      <c r="B64" s="3"/>
      <c r="C64">
        <v>63</v>
      </c>
      <c r="D64">
        <v>0</v>
      </c>
      <c r="E64">
        <v>0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 s="61">
        <f t="shared" si="0"/>
        <v>729.95028374930303</v>
      </c>
    </row>
    <row r="65" spans="1:12" ht="15.75">
      <c r="A65" s="4" t="s">
        <v>65</v>
      </c>
      <c r="B65" s="3"/>
      <c r="C65">
        <v>64</v>
      </c>
      <c r="D65">
        <v>0</v>
      </c>
      <c r="E65">
        <v>0</v>
      </c>
      <c r="F65">
        <v>0</v>
      </c>
      <c r="G65">
        <v>1</v>
      </c>
      <c r="H65">
        <v>0</v>
      </c>
      <c r="I65">
        <v>0</v>
      </c>
      <c r="J65">
        <v>0</v>
      </c>
      <c r="K65">
        <v>0</v>
      </c>
      <c r="L65" s="61">
        <f t="shared" si="0"/>
        <v>718.53899122999724</v>
      </c>
    </row>
    <row r="66" spans="1:12" ht="15.75">
      <c r="A66" s="4" t="s">
        <v>66</v>
      </c>
      <c r="B66" s="3"/>
      <c r="C66">
        <v>65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  <c r="J66">
        <v>0</v>
      </c>
      <c r="K66">
        <v>0</v>
      </c>
      <c r="L66" s="61">
        <f t="shared" si="0"/>
        <v>724.32499122999718</v>
      </c>
    </row>
    <row r="67" spans="1:12" ht="15.75">
      <c r="A67" s="6" t="s">
        <v>171</v>
      </c>
      <c r="B67" s="3"/>
      <c r="C67">
        <v>66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 s="61">
        <f t="shared" ref="L67:L88" si="1">$O$18+$O$19*C67+$O$20*D67+$O$21*E67+$O$22*F67+$O$23*G67+$O$24*H67+$O$25*I67+$O$26*J67+$O$27*K67</f>
        <v>735.03299122999715</v>
      </c>
    </row>
    <row r="68" spans="1:12" ht="15.75">
      <c r="A68" s="7" t="s">
        <v>68</v>
      </c>
      <c r="B68" s="3"/>
      <c r="C68">
        <v>67</v>
      </c>
      <c r="D68">
        <v>0</v>
      </c>
      <c r="E68">
        <v>0</v>
      </c>
      <c r="F68">
        <v>0</v>
      </c>
      <c r="G68">
        <v>0</v>
      </c>
      <c r="H68">
        <v>0</v>
      </c>
      <c r="I68">
        <v>1</v>
      </c>
      <c r="J68">
        <v>0</v>
      </c>
      <c r="K68">
        <v>0</v>
      </c>
      <c r="L68" s="61">
        <f t="shared" si="1"/>
        <v>735.99499122999714</v>
      </c>
    </row>
    <row r="69" spans="1:12" ht="15.75">
      <c r="A69" s="8" t="s">
        <v>69</v>
      </c>
      <c r="B69" s="3"/>
      <c r="C69">
        <v>68</v>
      </c>
      <c r="D69">
        <v>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 s="61">
        <f t="shared" si="1"/>
        <v>724.14636100643816</v>
      </c>
    </row>
    <row r="70" spans="1:12" ht="15.75">
      <c r="A70" s="8" t="s">
        <v>70</v>
      </c>
      <c r="B70" s="3"/>
      <c r="C70">
        <v>69</v>
      </c>
      <c r="D70">
        <v>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 s="61">
        <f t="shared" si="1"/>
        <v>726.68627742949366</v>
      </c>
    </row>
    <row r="71" spans="1:12" ht="15.75">
      <c r="A71" s="9" t="s">
        <v>71</v>
      </c>
      <c r="B71" s="3"/>
      <c r="C71">
        <v>70</v>
      </c>
      <c r="D71">
        <v>0</v>
      </c>
      <c r="E71">
        <v>0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 s="61">
        <f t="shared" si="1"/>
        <v>747.72969871069131</v>
      </c>
    </row>
    <row r="72" spans="1:12" ht="15.75">
      <c r="A72" s="9" t="s">
        <v>172</v>
      </c>
      <c r="B72" s="3"/>
      <c r="C72">
        <v>71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1</v>
      </c>
      <c r="K72">
        <v>0</v>
      </c>
      <c r="L72" s="61">
        <f t="shared" si="1"/>
        <v>808.43899122999721</v>
      </c>
    </row>
    <row r="73" spans="1:12" ht="15.75">
      <c r="A73" s="9" t="s">
        <v>73</v>
      </c>
      <c r="B73" s="3"/>
      <c r="C73">
        <v>72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</v>
      </c>
      <c r="L73" s="61">
        <f t="shared" si="1"/>
        <v>793.72299122999721</v>
      </c>
    </row>
    <row r="74" spans="1:12" ht="15.75">
      <c r="A74" s="4" t="s">
        <v>173</v>
      </c>
      <c r="B74" s="3"/>
      <c r="C74">
        <v>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 s="61">
        <f t="shared" si="1"/>
        <v>569.93842373139137</v>
      </c>
    </row>
    <row r="75" spans="1:12" ht="15.75">
      <c r="A75" s="4" t="s">
        <v>75</v>
      </c>
      <c r="B75" s="3"/>
      <c r="C75">
        <v>0</v>
      </c>
      <c r="D75">
        <v>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 s="61">
        <f t="shared" si="1"/>
        <v>551.43204423866587</v>
      </c>
    </row>
    <row r="76" spans="1:12" ht="15.75">
      <c r="A76" s="4" t="s">
        <v>76</v>
      </c>
      <c r="B76" s="3"/>
      <c r="C76">
        <v>0</v>
      </c>
      <c r="D76">
        <v>0</v>
      </c>
      <c r="E76">
        <v>1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 s="61">
        <f t="shared" si="1"/>
        <v>527.23817300055771</v>
      </c>
    </row>
    <row r="77" spans="1:12" ht="15.75">
      <c r="A77" s="4" t="s">
        <v>77</v>
      </c>
      <c r="B77" s="3"/>
      <c r="C77">
        <v>0</v>
      </c>
      <c r="D77">
        <v>0</v>
      </c>
      <c r="E77">
        <v>0</v>
      </c>
      <c r="F77">
        <v>1</v>
      </c>
      <c r="G77">
        <v>0</v>
      </c>
      <c r="H77">
        <v>0</v>
      </c>
      <c r="I77">
        <v>0</v>
      </c>
      <c r="J77">
        <v>0</v>
      </c>
      <c r="K77">
        <v>0</v>
      </c>
      <c r="L77" s="61">
        <f t="shared" si="1"/>
        <v>569.93554909680813</v>
      </c>
    </row>
    <row r="78" spans="1:12" ht="15.75">
      <c r="A78" s="4" t="s">
        <v>78</v>
      </c>
      <c r="B78" s="3"/>
      <c r="C78">
        <v>0</v>
      </c>
      <c r="D78">
        <v>0</v>
      </c>
      <c r="E78">
        <v>0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  <c r="L78" s="61">
        <f t="shared" si="1"/>
        <v>555.98434015444684</v>
      </c>
    </row>
    <row r="79" spans="1:12" ht="15.75">
      <c r="A79" s="6" t="s">
        <v>174</v>
      </c>
      <c r="B79" s="3"/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 s="61">
        <f t="shared" si="1"/>
        <v>567.39850730833587</v>
      </c>
    </row>
    <row r="80" spans="1:12" ht="15.75">
      <c r="A80" s="7" t="s">
        <v>80</v>
      </c>
      <c r="B80" s="3"/>
      <c r="C80">
        <v>0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  <c r="J80">
        <v>0</v>
      </c>
      <c r="K80">
        <v>0</v>
      </c>
      <c r="L80" s="61">
        <f t="shared" si="1"/>
        <v>559.2304237313914</v>
      </c>
    </row>
    <row r="81" spans="1:12" ht="15.75">
      <c r="A81" s="8" t="s">
        <v>81</v>
      </c>
      <c r="B81" s="3"/>
      <c r="C81">
        <v>1</v>
      </c>
      <c r="D81">
        <v>0</v>
      </c>
      <c r="E81">
        <v>0</v>
      </c>
      <c r="F81">
        <v>0</v>
      </c>
      <c r="G81">
        <v>0</v>
      </c>
      <c r="H81">
        <v>0</v>
      </c>
      <c r="I81">
        <v>1</v>
      </c>
      <c r="J81">
        <v>0</v>
      </c>
      <c r="K81">
        <v>0</v>
      </c>
      <c r="L81" s="61">
        <f t="shared" si="1"/>
        <v>568.36050730833585</v>
      </c>
    </row>
    <row r="82" spans="1:12" ht="15.75">
      <c r="A82" s="8" t="s">
        <v>82</v>
      </c>
      <c r="B82" s="3"/>
      <c r="C82">
        <v>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 s="61">
        <f t="shared" si="1"/>
        <v>569.93842373139137</v>
      </c>
    </row>
    <row r="83" spans="1:12" ht="15.75">
      <c r="A83" s="9" t="s">
        <v>83</v>
      </c>
      <c r="B83" s="3"/>
      <c r="C83">
        <v>0</v>
      </c>
      <c r="D83">
        <v>0</v>
      </c>
      <c r="E83">
        <v>1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 s="61">
        <f t="shared" si="1"/>
        <v>527.23817300055771</v>
      </c>
    </row>
    <row r="84" spans="1:12" ht="15.75">
      <c r="A84" s="9" t="s">
        <v>175</v>
      </c>
      <c r="B84" s="3"/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 s="61">
        <f t="shared" si="1"/>
        <v>567.39850730833587</v>
      </c>
    </row>
    <row r="85" spans="1:12" ht="15.75">
      <c r="A85" s="9" t="s">
        <v>85</v>
      </c>
      <c r="B85" s="3"/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1</v>
      </c>
      <c r="K85">
        <v>1</v>
      </c>
      <c r="L85" s="61">
        <f t="shared" si="1"/>
        <v>671.55542665472569</v>
      </c>
    </row>
    <row r="86" spans="1:12" ht="15.75">
      <c r="A86" s="4" t="s">
        <v>176</v>
      </c>
      <c r="B86" s="3"/>
      <c r="C86">
        <v>1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 s="61">
        <f t="shared" si="1"/>
        <v>569.93842373139137</v>
      </c>
    </row>
    <row r="87" spans="1:12" ht="15.75">
      <c r="A87" s="4" t="s">
        <v>87</v>
      </c>
      <c r="B87" s="3"/>
      <c r="C87">
        <v>0</v>
      </c>
      <c r="D87">
        <v>1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 s="61">
        <f t="shared" si="1"/>
        <v>551.43204423866587</v>
      </c>
    </row>
    <row r="88" spans="1:12" ht="15.75">
      <c r="A88" s="4" t="s">
        <v>88</v>
      </c>
      <c r="B88" s="3"/>
      <c r="C88">
        <v>0</v>
      </c>
      <c r="D88">
        <v>0</v>
      </c>
      <c r="E88">
        <v>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 s="61">
        <f t="shared" si="1"/>
        <v>527.23817300055771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Charts</vt:lpstr>
      </vt:variant>
      <vt:variant>
        <vt:i4>6</vt:i4>
      </vt:variant>
    </vt:vector>
  </HeadingPairs>
  <TitlesOfParts>
    <vt:vector size="15" baseType="lpstr">
      <vt:lpstr>jed01</vt:lpstr>
      <vt:lpstr>jed12</vt:lpstr>
      <vt:lpstr>jedspolu</vt:lpstr>
      <vt:lpstr>regresia</vt:lpstr>
      <vt:lpstr>sezonpivot</vt:lpstr>
      <vt:lpstr>pivotsez</vt:lpstr>
      <vt:lpstr>sezonnost</vt:lpstr>
      <vt:lpstr>progmzdy</vt:lpstr>
      <vt:lpstr>Sheet6</vt:lpstr>
      <vt:lpstr>gregresia (2)</vt:lpstr>
      <vt:lpstr>gMZDklz</vt:lpstr>
      <vt:lpstr>gMZD</vt:lpstr>
      <vt:lpstr>gabs</vt:lpstr>
      <vt:lpstr>gregresia</vt:lpstr>
      <vt:lpstr>gts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uzivatel2</dc:creator>
  <cp:lastModifiedBy>uzivatel2</cp:lastModifiedBy>
  <dcterms:created xsi:type="dcterms:W3CDTF">2011-04-10T11:32:17Z</dcterms:created>
  <dcterms:modified xsi:type="dcterms:W3CDTF">2011-06-15T04:01:30Z</dcterms:modified>
</cp:coreProperties>
</file>